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0" yWindow="0" windowWidth="28770" windowHeight="7995" activeTab="4"/>
  </bookViews>
  <sheets>
    <sheet name="List2" sheetId="25" r:id="rId1"/>
    <sheet name="rojstva" sheetId="17" r:id="rId2"/>
    <sheet name="rd in °" sheetId="21" r:id="rId3"/>
    <sheet name="odgovor" sheetId="22" r:id="rId4"/>
    <sheet name="ocena" sheetId="23" r:id="rId5"/>
  </sheets>
  <definedNames>
    <definedName name="CENIK_SADJA" localSheetId="1">rojstva!#REF!</definedName>
    <definedName name="CENIK_SADJA">#REF!</definedName>
    <definedName name="euro">#REF!</definedName>
    <definedName name="ZAPOSLENI">#REF!</definedName>
  </definedNames>
  <calcPr calcId="162913"/>
  <pivotCaches>
    <pivotCache cacheId="9" r:id="rId6"/>
  </pivotCaches>
</workbook>
</file>

<file path=xl/calcChain.xml><?xml version="1.0" encoding="utf-8"?>
<calcChain xmlns="http://schemas.openxmlformats.org/spreadsheetml/2006/main">
  <c r="D8" i="22" l="1"/>
  <c r="A9" i="22"/>
  <c r="D7" i="22"/>
  <c r="B9" i="22" l="1"/>
  <c r="C9" i="22"/>
  <c r="D12" i="21"/>
  <c r="E11" i="21"/>
  <c r="E12" i="21"/>
  <c r="D13" i="21"/>
  <c r="E13" i="21" s="1"/>
  <c r="D14" i="21"/>
  <c r="E14" i="21" s="1"/>
  <c r="D15" i="21"/>
  <c r="E15" i="21" s="1"/>
  <c r="D16" i="21"/>
  <c r="E16" i="21" s="1"/>
  <c r="D17" i="21"/>
  <c r="E17" i="21" s="1"/>
  <c r="D11" i="21"/>
  <c r="C25" i="17"/>
  <c r="C24" i="17"/>
  <c r="D9" i="22" l="1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5" i="17"/>
  <c r="G15" i="17"/>
  <c r="G16" i="17"/>
  <c r="G22" i="17"/>
  <c r="G7" i="17"/>
  <c r="G8" i="17"/>
  <c r="G9" i="17"/>
  <c r="G10" i="17"/>
  <c r="G11" i="17"/>
  <c r="G12" i="17"/>
  <c r="G13" i="17"/>
  <c r="G14" i="17"/>
  <c r="G17" i="17"/>
  <c r="G18" i="17"/>
  <c r="G19" i="17"/>
  <c r="G20" i="17"/>
  <c r="G21" i="17"/>
  <c r="G6" i="17"/>
  <c r="G5" i="17"/>
  <c r="B2" i="17" l="1"/>
  <c r="D3" i="23" s="1"/>
  <c r="B1" i="17"/>
  <c r="C3" i="23" s="1"/>
  <c r="B6" i="21" l="1"/>
  <c r="D4" i="23" s="1"/>
  <c r="A6" i="21"/>
  <c r="C4" i="23" s="1"/>
  <c r="B4" i="22"/>
  <c r="D5" i="23" s="1"/>
  <c r="A4" i="22"/>
  <c r="C5" i="23" s="1"/>
  <c r="C6" i="23" l="1"/>
  <c r="D6" i="23"/>
  <c r="C8" i="23" l="1"/>
</calcChain>
</file>

<file path=xl/comments1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V glavi preglednice določi prelom besedila, ustrezno uredi širino stolpcev.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Označi (barvno) število rojstev. Če je število manjše kot leta 2000, naj se obarva z rdečo barvo.
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Oblikuj števila tako, da bo za vsakimi tremi mesti ločilo pika.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Izračunaj število rojstev na prebivalca za posamezna leta.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Izračunaj, za koliko % se število rojstev v posameznem letu razlikuje od števila rojstev v letu 2000.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V stolpcu H izpiši z besedilom (da/ne), ali je število rojstev večje od povprečnega števila rojstev. Gnezdi funkcije.</t>
        </r>
      </text>
    </comment>
  </commentList>
</comments>
</file>

<file path=xl/sharedStrings.xml><?xml version="1.0" encoding="utf-8"?>
<sst xmlns="http://schemas.openxmlformats.org/spreadsheetml/2006/main" count="39" uniqueCount="33">
  <si>
    <t>Ali je število rojstev večje od 20000?</t>
  </si>
  <si>
    <t>število rojstev 
na prebivalca</t>
  </si>
  <si>
    <t>ŠTEVILO 
PREBIVALCEV</t>
  </si>
  <si>
    <t>ŠTEVILO
 ROJSTEV</t>
  </si>
  <si>
    <t>LETO</t>
  </si>
  <si>
    <t>Preštej število let, v katerih se je rodilo več kot 20000 otrok.</t>
  </si>
  <si>
    <t>a</t>
  </si>
  <si>
    <t>b</t>
  </si>
  <si>
    <t>c</t>
  </si>
  <si>
    <t>dosežene</t>
  </si>
  <si>
    <t>možne</t>
  </si>
  <si>
    <t>da/ne</t>
  </si>
  <si>
    <t>Kote izpiši v stopinjah in radianih (uporabi funkcijo za pretvorbo). Prikaži tudi enoto.</t>
  </si>
  <si>
    <t>Za vsak kot izračunaj dolžino krožnega loka nad njim. Uporabljaj matematične funkcije.</t>
  </si>
  <si>
    <t>polmer kroga:</t>
  </si>
  <si>
    <t>1. list</t>
  </si>
  <si>
    <t>2. list</t>
  </si>
  <si>
    <t>3. list</t>
  </si>
  <si>
    <t>relativna razlika števila rojstev v primerjavi z letom 2000</t>
  </si>
  <si>
    <t>Grafično prikaži relativno razliko števila rojstev od leta 2000 (stolpec G).</t>
  </si>
  <si>
    <t>kot v stopinjah</t>
  </si>
  <si>
    <t>kot v radianih</t>
  </si>
  <si>
    <t>dolžina krožnega loka</t>
  </si>
  <si>
    <t>V tej nalogi izbiramo polmer kroga, ki je lahko največ 10 cm. Pripravi vnosno celico tako, da omejiš dovoljen vnos v celico. Zapiši ustrezna navodila za uporabnika.</t>
  </si>
  <si>
    <t>Pripravi preglednico kotov od 0° do 180° z naraščanjem po 30°.</t>
  </si>
  <si>
    <t>S funkcijo izpiši drugo najmanjše število rojstev.</t>
  </si>
  <si>
    <t>V preglednico v rumena polja zapiši še tri števila med 1 in 20 s pomočjo funkcije za naključen vpis.</t>
  </si>
  <si>
    <t>Preveri z logično funkcijo, ali je število c večje od števila b, izpiši kot DA/NE.</t>
  </si>
  <si>
    <t>Pripravi vrtilno tabelo za prikaz števila prebivlacev v letih 2005 in 2006.</t>
  </si>
  <si>
    <t>Sum of ŠTEVILO
 ROJSTEV</t>
  </si>
  <si>
    <t>Sum of ŠTEVILO 
PREBIVALCEV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</si>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</sst>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_S_I_T_-;\-* #,##0.00_S_I_T_-;_-* &quot;-&quot;??_S_I_T_-;_-@_-"/>
    <numFmt numFmtId="165" formatCode="0.0000000%"/>
    <numFmt numFmtId="166" formatCode="0\°"/>
    <numFmt numFmtId="167" formatCode="0.00\ &quot;rn&quot;"/>
  </numFmts>
  <fonts count="26" x14ac:knownFonts="1">
    <font>
      <sz val="11"/>
      <color theme="3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sz val="11"/>
      <color theme="1" tint="0.34998626667073579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5"/>
      <color theme="1" tint="0.499984740745262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1"/>
      <color theme="9"/>
      <name val="Trebuchet MS"/>
      <family val="2"/>
      <scheme val="major"/>
    </font>
    <font>
      <sz val="10"/>
      <name val="Arial CE"/>
      <charset val="238"/>
    </font>
    <font>
      <b/>
      <sz val="10"/>
      <name val="MS Sans Serif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sz val="11"/>
      <color rgb="FF006100"/>
      <name val="Trebuchet MS"/>
      <family val="2"/>
      <charset val="238"/>
      <scheme val="minor"/>
    </font>
    <font>
      <sz val="10"/>
      <color rgb="FFFF0000"/>
      <name val="Trebuchet MS"/>
      <family val="2"/>
      <charset val="238"/>
      <scheme val="minor"/>
    </font>
    <font>
      <sz val="10"/>
      <color theme="3"/>
      <name val="Trebuchet MS"/>
      <family val="2"/>
      <charset val="238"/>
      <scheme val="minor"/>
    </font>
    <font>
      <sz val="11"/>
      <color theme="0"/>
      <name val="Trebuchet MS"/>
      <family val="2"/>
      <charset val="238"/>
      <scheme val="minor"/>
    </font>
    <font>
      <sz val="12"/>
      <color rgb="FFFF0000"/>
      <name val="Trebuchet MS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3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0" fontId="14" fillId="0" borderId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15" fillId="7" borderId="0" applyNumberFormat="0" applyBorder="0" applyAlignment="0" applyProtection="0"/>
    <xf numFmtId="0" fontId="18" fillId="9" borderId="0" applyNumberFormat="0" applyBorder="0" applyAlignment="0" applyProtection="0"/>
  </cellStyleXfs>
  <cellXfs count="41">
    <xf numFmtId="0" fontId="0" fillId="0" borderId="0" xfId="0"/>
    <xf numFmtId="0" fontId="15" fillId="7" borderId="0" xfId="22" applyAlignment="1">
      <alignment horizontal="center"/>
    </xf>
    <xf numFmtId="0" fontId="0" fillId="0" borderId="0" xfId="0" applyAlignment="1">
      <alignment wrapText="1"/>
    </xf>
    <xf numFmtId="0" fontId="15" fillId="7" borderId="0" xfId="22" applyAlignment="1">
      <alignment horizontal="center" wrapText="1"/>
    </xf>
    <xf numFmtId="0" fontId="16" fillId="0" borderId="2" xfId="0" applyFont="1" applyBorder="1" applyAlignment="1" applyProtection="1">
      <alignment horizontal="right"/>
    </xf>
    <xf numFmtId="0" fontId="17" fillId="8" borderId="2" xfId="0" applyFont="1" applyFill="1" applyBorder="1" applyProtection="1"/>
    <xf numFmtId="0" fontId="0" fillId="10" borderId="0" xfId="0" applyFill="1"/>
    <xf numFmtId="0" fontId="0" fillId="0" borderId="2" xfId="0" applyBorder="1" applyAlignment="1">
      <alignment horizontal="center"/>
    </xf>
    <xf numFmtId="0" fontId="16" fillId="0" borderId="0" xfId="0" applyFont="1" applyBorder="1" applyAlignment="1" applyProtection="1">
      <alignment horizontal="right"/>
    </xf>
    <xf numFmtId="0" fontId="17" fillId="8" borderId="0" xfId="0" applyFont="1" applyFill="1" applyBorder="1" applyProtection="1"/>
    <xf numFmtId="0" fontId="0" fillId="0" borderId="2" xfId="0" applyBorder="1"/>
    <xf numFmtId="9" fontId="19" fillId="9" borderId="0" xfId="23" applyNumberFormat="1" applyFont="1"/>
    <xf numFmtId="0" fontId="22" fillId="0" borderId="2" xfId="0" applyFont="1" applyBorder="1" applyAlignment="1">
      <alignment horizontal="center"/>
    </xf>
    <xf numFmtId="0" fontId="23" fillId="0" borderId="0" xfId="12" applyFont="1"/>
    <xf numFmtId="0" fontId="24" fillId="0" borderId="2" xfId="0" applyFont="1" applyBorder="1" applyAlignment="1" applyProtection="1">
      <alignment horizontal="right"/>
    </xf>
    <xf numFmtId="0" fontId="22" fillId="8" borderId="2" xfId="0" applyFont="1" applyFill="1" applyBorder="1" applyProtection="1"/>
    <xf numFmtId="0" fontId="23" fillId="0" borderId="0" xfId="12" applyFont="1" applyAlignment="1"/>
    <xf numFmtId="0" fontId="23" fillId="5" borderId="1" xfId="13" applyNumberFormat="1" applyFont="1" applyFill="1" applyBorder="1" applyAlignment="1">
      <alignment horizontal="center"/>
    </xf>
    <xf numFmtId="0" fontId="25" fillId="11" borderId="0" xfId="17" applyNumberFormat="1" applyFont="1" applyFill="1" applyAlignment="1">
      <alignment horizontal="center"/>
    </xf>
    <xf numFmtId="0" fontId="23" fillId="0" borderId="0" xfId="13" applyNumberFormat="1" applyFont="1" applyAlignment="1"/>
    <xf numFmtId="0" fontId="23" fillId="0" borderId="1" xfId="13" applyNumberFormat="1" applyFont="1" applyBorder="1" applyAlignment="1">
      <alignment horizontal="right" vertical="top" wrapText="1"/>
    </xf>
    <xf numFmtId="0" fontId="23" fillId="0" borderId="1" xfId="13" applyNumberFormat="1" applyFont="1" applyBorder="1" applyAlignment="1" applyProtection="1">
      <alignment horizontal="right"/>
      <protection locked="0"/>
    </xf>
    <xf numFmtId="0" fontId="23" fillId="0" borderId="0" xfId="13" applyNumberFormat="1" applyFont="1" applyBorder="1" applyAlignment="1">
      <alignment horizontal="right" vertical="top" wrapText="1"/>
    </xf>
    <xf numFmtId="0" fontId="23" fillId="0" borderId="0" xfId="13" applyNumberFormat="1" applyFont="1"/>
    <xf numFmtId="0" fontId="23" fillId="0" borderId="0" xfId="13" applyNumberFormat="1" applyFont="1" applyAlignment="1">
      <alignment horizontal="center"/>
    </xf>
    <xf numFmtId="0" fontId="23" fillId="2" borderId="1" xfId="13" applyNumberFormat="1" applyFont="1" applyFill="1" applyBorder="1" applyAlignment="1">
      <alignment horizontal="right" vertical="top" wrapText="1"/>
    </xf>
    <xf numFmtId="0" fontId="23" fillId="2" borderId="1" xfId="13" applyNumberFormat="1" applyFont="1" applyFill="1" applyBorder="1" applyAlignment="1" applyProtection="1">
      <alignment horizontal="right"/>
      <protection locked="0"/>
    </xf>
    <xf numFmtId="0" fontId="23" fillId="0" borderId="0" xfId="14" applyNumberFormat="1" applyFont="1" applyBorder="1" applyAlignment="1" applyProtection="1">
      <alignment horizontal="right"/>
      <protection locked="0"/>
    </xf>
    <xf numFmtId="0" fontId="23" fillId="4" borderId="0" xfId="13" applyNumberFormat="1" applyFont="1" applyFill="1" applyBorder="1" applyAlignment="1">
      <alignment horizontal="left" indent="1"/>
    </xf>
    <xf numFmtId="0" fontId="25" fillId="0" borderId="0" xfId="13" applyFont="1" applyBorder="1" applyAlignment="1">
      <alignment horizontal="left" indent="1"/>
    </xf>
    <xf numFmtId="0" fontId="23" fillId="0" borderId="0" xfId="12" applyFont="1" applyAlignment="1">
      <alignment horizontal="left" indent="1"/>
    </xf>
    <xf numFmtId="0" fontId="25" fillId="0" borderId="0" xfId="13" applyFont="1" applyBorder="1" applyAlignment="1"/>
    <xf numFmtId="0" fontId="23" fillId="0" borderId="0" xfId="12" applyFont="1" applyFill="1"/>
    <xf numFmtId="165" fontId="23" fillId="0" borderId="0" xfId="13" applyNumberFormat="1" applyFont="1"/>
    <xf numFmtId="0" fontId="25" fillId="0" borderId="0" xfId="13" applyFont="1" applyBorder="1" applyAlignment="1">
      <alignment horizontal="left" indent="1"/>
    </xf>
    <xf numFmtId="166" fontId="0" fillId="0" borderId="0" xfId="0" applyNumberFormat="1"/>
    <xf numFmtId="167" fontId="0" fillId="0" borderId="0" xfId="0" applyNumberFormat="1"/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NumberFormat="1" applyFont="1"/>
  </cellXfs>
  <cellStyles count="24">
    <cellStyle name="20 % – Poudarek1 2" xfId="18"/>
    <cellStyle name="40% - Accent2" xfId="17" builtinId="35"/>
    <cellStyle name="Accent5" xfId="23" builtinId="45"/>
    <cellStyle name="Good" xfId="22" builtinId="26"/>
    <cellStyle name="Heading" xfId="8"/>
    <cellStyle name="Naslov 1 2" xfId="4"/>
    <cellStyle name="Naslov 2 2" xfId="5"/>
    <cellStyle name="Naslov 3 2" xfId="3"/>
    <cellStyle name="Naslov 5" xfId="6"/>
    <cellStyle name="Navadno 2" xfId="2"/>
    <cellStyle name="Navadno 2 2" xfId="10"/>
    <cellStyle name="Navadno 2 3" xfId="12"/>
    <cellStyle name="Navadno 2 4" xfId="19"/>
    <cellStyle name="Navadno 3" xfId="7"/>
    <cellStyle name="Navadno 4" xfId="13"/>
    <cellStyle name="Navadno 5" xfId="15"/>
    <cellStyle name="Navadno 6" xfId="16"/>
    <cellStyle name="Navadno 6 2" xfId="20"/>
    <cellStyle name="Navadno 7" xfId="21"/>
    <cellStyle name="Normal" xfId="0" builtinId="0" customBuiltin="1"/>
    <cellStyle name="Odstotek 2" xfId="14"/>
    <cellStyle name="Title" xfId="1" builtinId="15" customBuiltin="1"/>
    <cellStyle name="Valuta 2" xfId="9"/>
    <cellStyle name="Vejica 2" xfId="11"/>
  </cellStyles>
  <dxfs count="2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Proračun sostanovalcev v gospodinjstvu" defaultPivotStyle="Income &amp; Expense Totals">
    <tableStyle name="Income &amp; Expense Totals" table="0" count="2">
      <tableStyleElement type="wholeTable" dxfId="19"/>
      <tableStyleElement type="headerRow" dxfId="18"/>
    </tableStyle>
    <tableStyle name="Proračun sostanovalcev v gospodinjstvu" pivot="0" count="4">
      <tableStyleElement type="wholeTable" dxfId="17"/>
      <tableStyleElement type="headerRow" dxfId="16"/>
      <tableStyleElement type="totalRow" dxfId="15"/>
      <tableStyleElement type="secondRowStripe" dxfId="14"/>
    </tableStyle>
    <tableStyle name="Simple College Budget Slicer" pivot="0" table="0" count="10">
      <tableStyleElement type="wholeTable" dxfId="13"/>
      <tableStyleElement type="headerRow" dxfId="12"/>
    </tableStyle>
  </tableStyles>
  <colors>
    <mruColors>
      <color rgb="FF333399"/>
      <color rgb="FF000099"/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 </a:t>
            </a:r>
            <a:r>
              <a:rPr lang="en-GB"/>
              <a:t>Relativna</a:t>
            </a:r>
            <a:r>
              <a:rPr lang="en-GB" baseline="0"/>
              <a:t> razlika</a:t>
            </a:r>
            <a:endParaRPr lang="sl-SI"/>
          </a:p>
        </c:rich>
      </c:tx>
      <c:layout>
        <c:manualLayout>
          <c:xMode val="edge"/>
          <c:yMode val="edge"/>
          <c:x val="0.3454999999999999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rojstva!$C$5:$C$22</c:f>
              <c:numCache>
                <c:formatCode>General</c:formatCod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rojstva!$G$5:$G$22</c:f>
              <c:numCache>
                <c:formatCode>0.0000000%</c:formatCode>
                <c:ptCount val="18"/>
                <c:pt idx="0">
                  <c:v>7.0941362563098993E-5</c:v>
                </c:pt>
                <c:pt idx="1">
                  <c:v>6.7676734670166696E-5</c:v>
                </c:pt>
                <c:pt idx="2">
                  <c:v>6.5301634673918445E-5</c:v>
                </c:pt>
                <c:pt idx="3">
                  <c:v>6.0457640923608315E-5</c:v>
                </c:pt>
                <c:pt idx="4">
                  <c:v>5.9885801561454276E-5</c:v>
                </c:pt>
                <c:pt idx="5">
                  <c:v>5.8887351881502778E-5</c:v>
                </c:pt>
                <c:pt idx="6">
                  <c:v>5.7425984622664685E-5</c:v>
                </c:pt>
                <c:pt idx="7">
                  <c:v>5.6845068445238371E-5</c:v>
                </c:pt>
                <c:pt idx="8">
                  <c:v>5.4960116473693573E-5</c:v>
                </c:pt>
                <c:pt idx="9">
                  <c:v>5.4025204500648083E-5</c:v>
                </c:pt>
                <c:pt idx="10">
                  <c:v>5.3047934056331923E-5</c:v>
                </c:pt>
                <c:pt idx="11">
                  <c:v>5.5005500550055004E-5</c:v>
                </c:pt>
                <c:pt idx="12">
                  <c:v>5.2878500171249244E-5</c:v>
                </c:pt>
                <c:pt idx="13">
                  <c:v>5.2951114693427541E-5</c:v>
                </c:pt>
                <c:pt idx="14">
                  <c:v>5.2406505777090361E-5</c:v>
                </c:pt>
                <c:pt idx="15">
                  <c:v>5.4188587175549234E-5</c:v>
                </c:pt>
                <c:pt idx="16">
                  <c:v>5.4935911632967474E-5</c:v>
                </c:pt>
                <c:pt idx="17">
                  <c:v>5.7280755578308112E-5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3-4AAD-AF61-50988AE5A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789728"/>
        <c:axId val="414791696"/>
      </c:barChart>
      <c:catAx>
        <c:axId val="4147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791696"/>
        <c:crosses val="autoZero"/>
        <c:auto val="1"/>
        <c:lblAlgn val="ctr"/>
        <c:lblOffset val="100"/>
        <c:noMultiLvlLbl val="0"/>
      </c:catAx>
      <c:valAx>
        <c:axId val="41479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7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30</xdr:row>
      <xdr:rowOff>22860</xdr:rowOff>
    </xdr:from>
    <xdr:to>
      <xdr:col>6</xdr:col>
      <xdr:colOff>53340</xdr:colOff>
      <xdr:row>34</xdr:row>
      <xdr:rowOff>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E062CFD-0D6D-40A0-9FE0-DD3B8A9A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320" y="5715000"/>
          <a:ext cx="307086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472440</xdr:colOff>
      <xdr:row>23</xdr:row>
      <xdr:rowOff>3810</xdr:rowOff>
    </xdr:from>
    <xdr:to>
      <xdr:col>7</xdr:col>
      <xdr:colOff>1432560</xdr:colOff>
      <xdr:row>37</xdr:row>
      <xdr:rowOff>80010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5</xdr:row>
      <xdr:rowOff>6212</xdr:rowOff>
    </xdr:from>
    <xdr:to>
      <xdr:col>7</xdr:col>
      <xdr:colOff>342217</xdr:colOff>
      <xdr:row>6</xdr:row>
      <xdr:rowOff>150098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743" y="980247"/>
          <a:ext cx="1152257" cy="33604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viz_naloga_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30.549228935182" createdVersion="6" refreshedVersion="6" minRefreshableVersion="3" recordCount="18">
  <cacheSource type="worksheet">
    <worksheetSource ref="C4:E22" sheet="rojstva" r:id="rId2"/>
  </cacheSource>
  <cacheFields count="3">
    <cacheField name="LETO" numFmtId="0">
      <sharedItems containsSemiMixedTypes="0" containsString="0" containsNumber="1" containsInteger="1" minValue="1989" maxValue="2006" count="18"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</sharedItems>
    </cacheField>
    <cacheField name="ŠTEVILO_x000a_ ROJSTEV" numFmtId="0">
      <sharedItems containsSemiMixedTypes="0" containsString="0" containsNumber="1" containsInteger="1" minValue="17321" maxValue="23447"/>
    </cacheField>
    <cacheField name="ŠTEVILO _x000a_PREBIVALCEV" numFmtId="0">
      <sharedItems containsSemiMixedTypes="0" containsString="0" containsNumber="1" containsInteger="1" minValue="1978334" maxValue="20103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23447"/>
    <n v="1996377"/>
  </r>
  <r>
    <x v="1"/>
    <n v="22368"/>
    <n v="1999945"/>
  </r>
  <r>
    <x v="2"/>
    <n v="21583"/>
    <n v="1998912"/>
  </r>
  <r>
    <x v="3"/>
    <n v="19982"/>
    <n v="1994084"/>
  </r>
  <r>
    <x v="4"/>
    <n v="19793"/>
    <n v="1989408"/>
  </r>
  <r>
    <x v="5"/>
    <n v="19463"/>
    <n v="1989477"/>
  </r>
  <r>
    <x v="6"/>
    <n v="18980"/>
    <n v="1990266"/>
  </r>
  <r>
    <x v="7"/>
    <n v="18788"/>
    <n v="1986989"/>
  </r>
  <r>
    <x v="8"/>
    <n v="18165"/>
    <n v="1984923"/>
  </r>
  <r>
    <x v="9"/>
    <n v="17856"/>
    <n v="1978334"/>
  </r>
  <r>
    <x v="10"/>
    <n v="17533"/>
    <n v="1987755"/>
  </r>
  <r>
    <x v="11"/>
    <n v="18180"/>
    <n v="1990094"/>
  </r>
  <r>
    <x v="12"/>
    <n v="17477"/>
    <n v="1994026"/>
  </r>
  <r>
    <x v="13"/>
    <n v="17501"/>
    <n v="1995033"/>
  </r>
  <r>
    <x v="14"/>
    <n v="17321"/>
    <n v="1996433"/>
  </r>
  <r>
    <x v="15"/>
    <n v="17910"/>
    <n v="1997590"/>
  </r>
  <r>
    <x v="16"/>
    <n v="18157"/>
    <n v="2003358"/>
  </r>
  <r>
    <x v="17"/>
    <n v="18932"/>
    <n v="20103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10" cacheId="9" applyNumberFormats="0" applyBorderFormats="0" applyFontFormats="0" applyPatternFormats="0" applyAlignmentFormats="0" applyWidthHeightFormats="1" dataCaption="Vrednosti" updatedVersion="6" minRefreshableVersion="3" useAutoFormatting="1" itemPrintTitles="1" createdVersion="6" indent="0" outline="1" outlineData="1" multipleFieldFilters="0">
  <location ref="A3:C22" firstHeaderRow="0" firstDataRow="1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showAll="0"/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ŠTEVILO_x000a_ ROJSTEV" fld="1" baseField="0" baseItem="0"/>
    <dataField name="Sum of ŠTEVILO _x000a_PREBIVALCEV" fld="2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Income &amp; Expense Total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ova tema">
  <a:themeElements>
    <a:clrScheme name="Proračun sostanovalcev v gospodinjstvu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workbookViewId="0">
      <selection activeCell="C3" sqref="C3"/>
    </sheetView>
  </sheetViews>
  <sheetFormatPr defaultRowHeight="16.5" x14ac:dyDescent="0.3"/>
  <cols>
    <col min="1" max="1" width="12.125" bestFit="1" customWidth="1"/>
    <col min="2" max="2" width="22.625" customWidth="1"/>
    <col min="3" max="3" width="26.25" customWidth="1"/>
  </cols>
  <sheetData>
    <row r="3" spans="1:3" x14ac:dyDescent="0.3">
      <c r="A3" s="37" t="s">
        <v>31</v>
      </c>
      <c r="B3" s="38" t="s">
        <v>29</v>
      </c>
      <c r="C3" s="38" t="s">
        <v>30</v>
      </c>
    </row>
    <row r="4" spans="1:3" x14ac:dyDescent="0.3">
      <c r="A4" s="39">
        <v>1989</v>
      </c>
      <c r="B4" s="40">
        <v>23447</v>
      </c>
      <c r="C4" s="40">
        <v>1996377</v>
      </c>
    </row>
    <row r="5" spans="1:3" x14ac:dyDescent="0.3">
      <c r="A5" s="39">
        <v>1990</v>
      </c>
      <c r="B5" s="40">
        <v>22368</v>
      </c>
      <c r="C5" s="40">
        <v>1999945</v>
      </c>
    </row>
    <row r="6" spans="1:3" x14ac:dyDescent="0.3">
      <c r="A6" s="39">
        <v>1991</v>
      </c>
      <c r="B6" s="40">
        <v>21583</v>
      </c>
      <c r="C6" s="40">
        <v>1998912</v>
      </c>
    </row>
    <row r="7" spans="1:3" x14ac:dyDescent="0.3">
      <c r="A7" s="39">
        <v>1992</v>
      </c>
      <c r="B7" s="40">
        <v>19982</v>
      </c>
      <c r="C7" s="40">
        <v>1994084</v>
      </c>
    </row>
    <row r="8" spans="1:3" x14ac:dyDescent="0.3">
      <c r="A8" s="39">
        <v>1993</v>
      </c>
      <c r="B8" s="40">
        <v>19793</v>
      </c>
      <c r="C8" s="40">
        <v>1989408</v>
      </c>
    </row>
    <row r="9" spans="1:3" x14ac:dyDescent="0.3">
      <c r="A9" s="39">
        <v>1994</v>
      </c>
      <c r="B9" s="40">
        <v>19463</v>
      </c>
      <c r="C9" s="40">
        <v>1989477</v>
      </c>
    </row>
    <row r="10" spans="1:3" x14ac:dyDescent="0.3">
      <c r="A10" s="39">
        <v>1995</v>
      </c>
      <c r="B10" s="40">
        <v>18980</v>
      </c>
      <c r="C10" s="40">
        <v>1990266</v>
      </c>
    </row>
    <row r="11" spans="1:3" x14ac:dyDescent="0.3">
      <c r="A11" s="39">
        <v>1996</v>
      </c>
      <c r="B11" s="40">
        <v>18788</v>
      </c>
      <c r="C11" s="40">
        <v>1986989</v>
      </c>
    </row>
    <row r="12" spans="1:3" x14ac:dyDescent="0.3">
      <c r="A12" s="39">
        <v>1997</v>
      </c>
      <c r="B12" s="40">
        <v>18165</v>
      </c>
      <c r="C12" s="40">
        <v>1984923</v>
      </c>
    </row>
    <row r="13" spans="1:3" x14ac:dyDescent="0.3">
      <c r="A13" s="39">
        <v>1998</v>
      </c>
      <c r="B13" s="40">
        <v>17856</v>
      </c>
      <c r="C13" s="40">
        <v>1978334</v>
      </c>
    </row>
    <row r="14" spans="1:3" x14ac:dyDescent="0.3">
      <c r="A14" s="39">
        <v>1999</v>
      </c>
      <c r="B14" s="40">
        <v>17533</v>
      </c>
      <c r="C14" s="40">
        <v>1987755</v>
      </c>
    </row>
    <row r="15" spans="1:3" x14ac:dyDescent="0.3">
      <c r="A15" s="39">
        <v>2000</v>
      </c>
      <c r="B15" s="40">
        <v>18180</v>
      </c>
      <c r="C15" s="40">
        <v>1990094</v>
      </c>
    </row>
    <row r="16" spans="1:3" x14ac:dyDescent="0.3">
      <c r="A16" s="39">
        <v>2001</v>
      </c>
      <c r="B16" s="40">
        <v>17477</v>
      </c>
      <c r="C16" s="40">
        <v>1994026</v>
      </c>
    </row>
    <row r="17" spans="1:3" x14ac:dyDescent="0.3">
      <c r="A17" s="39">
        <v>2002</v>
      </c>
      <c r="B17" s="40">
        <v>17501</v>
      </c>
      <c r="C17" s="40">
        <v>1995033</v>
      </c>
    </row>
    <row r="18" spans="1:3" x14ac:dyDescent="0.3">
      <c r="A18" s="39">
        <v>2003</v>
      </c>
      <c r="B18" s="40">
        <v>17321</v>
      </c>
      <c r="C18" s="40">
        <v>1996433</v>
      </c>
    </row>
    <row r="19" spans="1:3" x14ac:dyDescent="0.3">
      <c r="A19" s="39">
        <v>2004</v>
      </c>
      <c r="B19" s="40">
        <v>17910</v>
      </c>
      <c r="C19" s="40">
        <v>1997590</v>
      </c>
    </row>
    <row r="20" spans="1:3" x14ac:dyDescent="0.3">
      <c r="A20" s="39">
        <v>2005</v>
      </c>
      <c r="B20" s="40">
        <v>18157</v>
      </c>
      <c r="C20" s="40">
        <v>2003358</v>
      </c>
    </row>
    <row r="21" spans="1:3" x14ac:dyDescent="0.3">
      <c r="A21" s="39">
        <v>2006</v>
      </c>
      <c r="B21" s="40">
        <v>18932</v>
      </c>
      <c r="C21" s="40">
        <v>2010377</v>
      </c>
    </row>
    <row r="22" spans="1:3" x14ac:dyDescent="0.3">
      <c r="A22" s="39" t="s">
        <v>32</v>
      </c>
      <c r="B22" s="40">
        <v>343436</v>
      </c>
      <c r="C22" s="40">
        <v>35883381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workbookViewId="0">
      <selection activeCell="F4" sqref="F4"/>
    </sheetView>
  </sheetViews>
  <sheetFormatPr defaultColWidth="9" defaultRowHeight="15" customHeight="1" x14ac:dyDescent="0.2"/>
  <cols>
    <col min="1" max="1" width="11.375" style="13" customWidth="1"/>
    <col min="2" max="2" width="9" style="13"/>
    <col min="3" max="3" width="13.375" style="13" customWidth="1"/>
    <col min="4" max="4" width="19.875" style="13" customWidth="1"/>
    <col min="5" max="5" width="21.25" style="13" customWidth="1"/>
    <col min="6" max="6" width="26.625" style="13" customWidth="1"/>
    <col min="7" max="7" width="52.625" style="13" customWidth="1"/>
    <col min="8" max="8" width="36.5" style="32" customWidth="1"/>
    <col min="9" max="10" width="9" style="13"/>
    <col min="11" max="11" width="10.25" style="13" customWidth="1"/>
    <col min="12" max="12" width="12.5" style="13" customWidth="1"/>
    <col min="13" max="16384" width="9" style="13"/>
  </cols>
  <sheetData>
    <row r="1" spans="1:9" ht="15" customHeight="1" x14ac:dyDescent="0.2">
      <c r="A1" s="12" t="s">
        <v>9</v>
      </c>
      <c r="B1" s="13">
        <f>SUM(C1:H1,A24:A29)</f>
        <v>28</v>
      </c>
      <c r="C1" s="14">
        <v>1</v>
      </c>
      <c r="D1" s="14">
        <v>2</v>
      </c>
      <c r="E1" s="14">
        <v>1</v>
      </c>
      <c r="F1" s="14">
        <v>2</v>
      </c>
      <c r="G1" s="14">
        <v>4</v>
      </c>
      <c r="H1" s="14">
        <v>4</v>
      </c>
    </row>
    <row r="2" spans="1:9" ht="15" customHeight="1" x14ac:dyDescent="0.2">
      <c r="A2" s="12" t="s">
        <v>10</v>
      </c>
      <c r="B2" s="13">
        <f>SUM(C2:H2,B24:B29)</f>
        <v>28</v>
      </c>
      <c r="C2" s="15">
        <v>1</v>
      </c>
      <c r="D2" s="15">
        <v>2</v>
      </c>
      <c r="E2" s="15">
        <v>1</v>
      </c>
      <c r="F2" s="15">
        <v>2</v>
      </c>
      <c r="G2" s="15">
        <v>4</v>
      </c>
      <c r="H2" s="15">
        <v>4</v>
      </c>
    </row>
    <row r="4" spans="1:9" s="16" customFormat="1" ht="12.75" x14ac:dyDescent="0.2">
      <c r="C4" s="17" t="s">
        <v>4</v>
      </c>
      <c r="D4" s="17" t="s">
        <v>3</v>
      </c>
      <c r="E4" s="17" t="s">
        <v>2</v>
      </c>
      <c r="F4" s="18" t="s">
        <v>1</v>
      </c>
      <c r="G4" s="18" t="s">
        <v>18</v>
      </c>
      <c r="H4" s="18" t="s">
        <v>0</v>
      </c>
      <c r="I4" s="19"/>
    </row>
    <row r="5" spans="1:9" ht="15" customHeight="1" x14ac:dyDescent="0.2">
      <c r="C5" s="20">
        <v>1989</v>
      </c>
      <c r="D5" s="20">
        <v>23447</v>
      </c>
      <c r="E5" s="21">
        <v>1996377</v>
      </c>
      <c r="F5" s="22">
        <f>D5/E5*1000</f>
        <v>11.744775661110101</v>
      </c>
      <c r="G5" s="33">
        <f>(D5/$D$16)/$D$16</f>
        <v>7.0941362563098993E-5</v>
      </c>
      <c r="H5" s="24" t="str">
        <f>IF(D5&gt;20000,"ja","ne")</f>
        <v>ja</v>
      </c>
      <c r="I5" s="23"/>
    </row>
    <row r="6" spans="1:9" ht="15" customHeight="1" x14ac:dyDescent="0.2">
      <c r="C6" s="20">
        <v>1990</v>
      </c>
      <c r="D6" s="20">
        <v>22368</v>
      </c>
      <c r="E6" s="21">
        <v>1999945</v>
      </c>
      <c r="F6" s="22">
        <f t="shared" ref="F6:F22" si="0">D6/E6*1000</f>
        <v>11.184307568458133</v>
      </c>
      <c r="G6" s="33">
        <f>(D6/$D$16)/$D$16</f>
        <v>6.7676734670166696E-5</v>
      </c>
      <c r="H6" s="24" t="str">
        <f t="shared" ref="H6:H22" si="1">IF(D6&gt;20000,"ja","ne")</f>
        <v>ja</v>
      </c>
      <c r="I6" s="23"/>
    </row>
    <row r="7" spans="1:9" ht="15" customHeight="1" x14ac:dyDescent="0.2">
      <c r="C7" s="20">
        <v>1991</v>
      </c>
      <c r="D7" s="20">
        <v>21583</v>
      </c>
      <c r="E7" s="21">
        <v>1998912</v>
      </c>
      <c r="F7" s="22">
        <f t="shared" si="0"/>
        <v>10.797373771331605</v>
      </c>
      <c r="G7" s="33">
        <f t="shared" ref="G7:G21" si="2">(D7/$D$16)/$D$16</f>
        <v>6.5301634673918445E-5</v>
      </c>
      <c r="H7" s="24" t="str">
        <f t="shared" si="1"/>
        <v>ja</v>
      </c>
      <c r="I7" s="23"/>
    </row>
    <row r="8" spans="1:9" ht="15" customHeight="1" x14ac:dyDescent="0.2">
      <c r="C8" s="20">
        <v>1992</v>
      </c>
      <c r="D8" s="20">
        <v>19982</v>
      </c>
      <c r="E8" s="21">
        <v>1994084</v>
      </c>
      <c r="F8" s="22">
        <f t="shared" si="0"/>
        <v>10.02064105624437</v>
      </c>
      <c r="G8" s="33">
        <f t="shared" si="2"/>
        <v>6.0457640923608315E-5</v>
      </c>
      <c r="H8" s="24" t="str">
        <f t="shared" si="1"/>
        <v>ne</v>
      </c>
      <c r="I8" s="23"/>
    </row>
    <row r="9" spans="1:9" ht="15" customHeight="1" x14ac:dyDescent="0.2">
      <c r="C9" s="20">
        <v>1993</v>
      </c>
      <c r="D9" s="20">
        <v>19793</v>
      </c>
      <c r="E9" s="21">
        <v>1989408</v>
      </c>
      <c r="F9" s="22">
        <f t="shared" si="0"/>
        <v>9.9491909150862963</v>
      </c>
      <c r="G9" s="33">
        <f t="shared" si="2"/>
        <v>5.9885801561454276E-5</v>
      </c>
      <c r="H9" s="24" t="str">
        <f t="shared" si="1"/>
        <v>ne</v>
      </c>
      <c r="I9" s="23"/>
    </row>
    <row r="10" spans="1:9" ht="15" customHeight="1" x14ac:dyDescent="0.2">
      <c r="C10" s="20">
        <v>1994</v>
      </c>
      <c r="D10" s="20">
        <v>19463</v>
      </c>
      <c r="E10" s="21">
        <v>1989477</v>
      </c>
      <c r="F10" s="22">
        <f t="shared" si="0"/>
        <v>9.7829731130342292</v>
      </c>
      <c r="G10" s="33">
        <f t="shared" si="2"/>
        <v>5.8887351881502778E-5</v>
      </c>
      <c r="H10" s="24" t="str">
        <f t="shared" si="1"/>
        <v>ne</v>
      </c>
      <c r="I10" s="23"/>
    </row>
    <row r="11" spans="1:9" ht="15" customHeight="1" x14ac:dyDescent="0.2">
      <c r="C11" s="20">
        <v>1995</v>
      </c>
      <c r="D11" s="20">
        <v>18980</v>
      </c>
      <c r="E11" s="21">
        <v>1990266</v>
      </c>
      <c r="F11" s="22">
        <f t="shared" si="0"/>
        <v>9.5364137256025074</v>
      </c>
      <c r="G11" s="33">
        <f t="shared" si="2"/>
        <v>5.7425984622664685E-5</v>
      </c>
      <c r="H11" s="24" t="str">
        <f t="shared" si="1"/>
        <v>ne</v>
      </c>
      <c r="I11" s="23"/>
    </row>
    <row r="12" spans="1:9" ht="15" customHeight="1" x14ac:dyDescent="0.2">
      <c r="C12" s="20">
        <v>1996</v>
      </c>
      <c r="D12" s="20">
        <v>18788</v>
      </c>
      <c r="E12" s="21">
        <v>1986989</v>
      </c>
      <c r="F12" s="22">
        <f t="shared" si="0"/>
        <v>9.4555128387726359</v>
      </c>
      <c r="G12" s="33">
        <f t="shared" si="2"/>
        <v>5.6845068445238371E-5</v>
      </c>
      <c r="H12" s="24" t="str">
        <f t="shared" si="1"/>
        <v>ne</v>
      </c>
      <c r="I12" s="23"/>
    </row>
    <row r="13" spans="1:9" ht="15" customHeight="1" x14ac:dyDescent="0.2">
      <c r="C13" s="20">
        <v>1997</v>
      </c>
      <c r="D13" s="20">
        <v>18165</v>
      </c>
      <c r="E13" s="21">
        <v>1984923</v>
      </c>
      <c r="F13" s="22">
        <f t="shared" si="0"/>
        <v>9.1514884960273015</v>
      </c>
      <c r="G13" s="33">
        <f t="shared" si="2"/>
        <v>5.4960116473693573E-5</v>
      </c>
      <c r="H13" s="24" t="str">
        <f t="shared" si="1"/>
        <v>ne</v>
      </c>
      <c r="I13" s="23"/>
    </row>
    <row r="14" spans="1:9" ht="15" customHeight="1" x14ac:dyDescent="0.2">
      <c r="C14" s="20">
        <v>1998</v>
      </c>
      <c r="D14" s="20">
        <v>17856</v>
      </c>
      <c r="E14" s="21">
        <v>1978334</v>
      </c>
      <c r="F14" s="22">
        <f t="shared" si="0"/>
        <v>9.0257762339422971</v>
      </c>
      <c r="G14" s="33">
        <f t="shared" si="2"/>
        <v>5.4025204500648083E-5</v>
      </c>
      <c r="H14" s="24" t="str">
        <f t="shared" si="1"/>
        <v>ne</v>
      </c>
      <c r="I14" s="23"/>
    </row>
    <row r="15" spans="1:9" ht="15" customHeight="1" x14ac:dyDescent="0.2">
      <c r="C15" s="20">
        <v>1999</v>
      </c>
      <c r="D15" s="20">
        <v>17533</v>
      </c>
      <c r="E15" s="21">
        <v>1987755</v>
      </c>
      <c r="F15" s="22">
        <f t="shared" si="0"/>
        <v>8.8205035328800587</v>
      </c>
      <c r="G15" s="33">
        <f>(D15/$D$16)/$D$16</f>
        <v>5.3047934056331923E-5</v>
      </c>
      <c r="H15" s="24" t="str">
        <f t="shared" si="1"/>
        <v>ne</v>
      </c>
      <c r="I15" s="23"/>
    </row>
    <row r="16" spans="1:9" ht="15" customHeight="1" x14ac:dyDescent="0.2">
      <c r="C16" s="25">
        <v>2000</v>
      </c>
      <c r="D16" s="25">
        <v>18180</v>
      </c>
      <c r="E16" s="26">
        <v>1990094</v>
      </c>
      <c r="F16" s="22">
        <f t="shared" si="0"/>
        <v>9.1352468777856721</v>
      </c>
      <c r="G16" s="33">
        <f>(D16/$D$16)/$D$16</f>
        <v>5.5005500550055004E-5</v>
      </c>
      <c r="H16" s="24" t="str">
        <f t="shared" si="1"/>
        <v>ne</v>
      </c>
      <c r="I16" s="23"/>
    </row>
    <row r="17" spans="1:9" ht="15" customHeight="1" x14ac:dyDescent="0.2">
      <c r="C17" s="20">
        <v>2001</v>
      </c>
      <c r="D17" s="20">
        <v>17477</v>
      </c>
      <c r="E17" s="21">
        <v>1994026</v>
      </c>
      <c r="F17" s="22">
        <f t="shared" si="0"/>
        <v>8.7646800994570775</v>
      </c>
      <c r="G17" s="33">
        <f t="shared" si="2"/>
        <v>5.2878500171249244E-5</v>
      </c>
      <c r="H17" s="24" t="str">
        <f t="shared" si="1"/>
        <v>ne</v>
      </c>
      <c r="I17" s="23"/>
    </row>
    <row r="18" spans="1:9" ht="15" customHeight="1" x14ac:dyDescent="0.2">
      <c r="C18" s="20">
        <v>2002</v>
      </c>
      <c r="D18" s="20">
        <v>17501</v>
      </c>
      <c r="E18" s="21">
        <v>1995033</v>
      </c>
      <c r="F18" s="22">
        <f t="shared" si="0"/>
        <v>8.7722859722119892</v>
      </c>
      <c r="G18" s="33">
        <f t="shared" si="2"/>
        <v>5.2951114693427541E-5</v>
      </c>
      <c r="H18" s="24" t="str">
        <f t="shared" si="1"/>
        <v>ne</v>
      </c>
      <c r="I18" s="23"/>
    </row>
    <row r="19" spans="1:9" ht="15" customHeight="1" x14ac:dyDescent="0.2">
      <c r="C19" s="20">
        <v>2003</v>
      </c>
      <c r="D19" s="20">
        <v>17321</v>
      </c>
      <c r="E19" s="21">
        <v>1996433</v>
      </c>
      <c r="F19" s="22">
        <f t="shared" si="0"/>
        <v>8.6759735989136626</v>
      </c>
      <c r="G19" s="33">
        <f t="shared" si="2"/>
        <v>5.2406505777090361E-5</v>
      </c>
      <c r="H19" s="24" t="str">
        <f t="shared" si="1"/>
        <v>ne</v>
      </c>
      <c r="I19" s="23"/>
    </row>
    <row r="20" spans="1:9" ht="15" customHeight="1" x14ac:dyDescent="0.2">
      <c r="C20" s="20">
        <v>2004</v>
      </c>
      <c r="D20" s="20">
        <v>17910</v>
      </c>
      <c r="E20" s="21">
        <v>1997590</v>
      </c>
      <c r="F20" s="22">
        <f t="shared" si="0"/>
        <v>8.9658037935712542</v>
      </c>
      <c r="G20" s="33">
        <f t="shared" si="2"/>
        <v>5.4188587175549234E-5</v>
      </c>
      <c r="H20" s="24" t="str">
        <f t="shared" si="1"/>
        <v>ne</v>
      </c>
      <c r="I20" s="23"/>
    </row>
    <row r="21" spans="1:9" ht="15" customHeight="1" x14ac:dyDescent="0.2">
      <c r="C21" s="20">
        <v>2005</v>
      </c>
      <c r="D21" s="20">
        <v>18157</v>
      </c>
      <c r="E21" s="21">
        <v>2003358</v>
      </c>
      <c r="F21" s="22">
        <f t="shared" si="0"/>
        <v>9.0632827482656619</v>
      </c>
      <c r="G21" s="33">
        <f t="shared" si="2"/>
        <v>5.4935911632967474E-5</v>
      </c>
      <c r="H21" s="24" t="str">
        <f t="shared" si="1"/>
        <v>ne</v>
      </c>
      <c r="I21" s="23"/>
    </row>
    <row r="22" spans="1:9" ht="15" customHeight="1" x14ac:dyDescent="0.2">
      <c r="C22" s="20">
        <v>2006</v>
      </c>
      <c r="D22" s="20">
        <v>18932</v>
      </c>
      <c r="E22" s="21">
        <v>2010377</v>
      </c>
      <c r="F22" s="22">
        <f t="shared" si="0"/>
        <v>9.4171391733988212</v>
      </c>
      <c r="G22" s="33">
        <f>(D22/$D$16)/$D$16</f>
        <v>5.7280755578308112E-5</v>
      </c>
      <c r="H22" s="24" t="str">
        <f t="shared" si="1"/>
        <v>ne</v>
      </c>
      <c r="I22" s="23"/>
    </row>
    <row r="23" spans="1:9" ht="15" customHeight="1" x14ac:dyDescent="0.2">
      <c r="C23" s="23"/>
      <c r="D23" s="23"/>
      <c r="E23" s="23"/>
      <c r="F23" s="27"/>
      <c r="G23" s="23"/>
      <c r="H23" s="23"/>
      <c r="I23" s="23"/>
    </row>
    <row r="24" spans="1:9" ht="15" customHeight="1" x14ac:dyDescent="0.2">
      <c r="A24" s="14">
        <v>2</v>
      </c>
      <c r="B24" s="15">
        <v>2</v>
      </c>
      <c r="C24" s="28">
        <f>SMALL(D5:D22,2)</f>
        <v>17477</v>
      </c>
      <c r="D24" s="29" t="s">
        <v>25</v>
      </c>
      <c r="E24" s="29"/>
      <c r="F24" s="29"/>
      <c r="G24" s="30"/>
      <c r="H24" s="30"/>
    </row>
    <row r="25" spans="1:9" ht="15" customHeight="1" x14ac:dyDescent="0.2">
      <c r="A25" s="14">
        <v>2</v>
      </c>
      <c r="B25" s="15">
        <v>2</v>
      </c>
      <c r="C25" s="28">
        <f>COUNTIF(D5:D22,"&gt;20000")</f>
        <v>3</v>
      </c>
      <c r="D25" s="34" t="s">
        <v>5</v>
      </c>
      <c r="E25" s="34"/>
      <c r="F25" s="34"/>
      <c r="G25" s="34"/>
      <c r="H25" s="34"/>
    </row>
    <row r="26" spans="1:9" ht="15" customHeight="1" x14ac:dyDescent="0.2">
      <c r="A26" s="29"/>
      <c r="B26" s="29"/>
      <c r="C26" s="29"/>
      <c r="D26" s="29"/>
      <c r="E26" s="29"/>
      <c r="F26" s="29"/>
      <c r="G26" s="29"/>
      <c r="H26" s="29"/>
    </row>
    <row r="27" spans="1:9" ht="15" customHeight="1" x14ac:dyDescent="0.2">
      <c r="A27" s="14">
        <v>5</v>
      </c>
      <c r="B27" s="15">
        <v>5</v>
      </c>
      <c r="C27" s="31" t="s">
        <v>19</v>
      </c>
      <c r="D27" s="31"/>
      <c r="E27" s="31"/>
      <c r="F27" s="31"/>
      <c r="G27" s="31"/>
      <c r="H27" s="31"/>
    </row>
    <row r="29" spans="1:9" ht="15" customHeight="1" x14ac:dyDescent="0.2">
      <c r="A29" s="14">
        <v>5</v>
      </c>
      <c r="B29" s="15">
        <v>5</v>
      </c>
      <c r="C29" s="31" t="s">
        <v>28</v>
      </c>
    </row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</sheetData>
  <mergeCells count="1">
    <mergeCell ref="D25:H25"/>
  </mergeCells>
  <pageMargins left="0.75" right="0.75" top="1" bottom="1" header="0" footer="0"/>
  <pageSetup orientation="portrait" horizontalDpi="360" verticalDpi="360" r:id="rId1"/>
  <headerFooter alignWithMargins="0">
    <oddHeader>&amp;A</oddHeader>
    <oddFooter>Stran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5" zoomScaleNormal="115" workbookViewId="0">
      <selection activeCell="E13" sqref="E13:E17"/>
    </sheetView>
  </sheetViews>
  <sheetFormatPr defaultRowHeight="16.5" x14ac:dyDescent="0.3"/>
  <cols>
    <col min="3" max="3" width="16.5" customWidth="1"/>
    <col min="4" max="4" width="13.5" bestFit="1" customWidth="1"/>
    <col min="5" max="5" width="20.625" bestFit="1" customWidth="1"/>
    <col min="7" max="7" width="14.5" bestFit="1" customWidth="1"/>
    <col min="8" max="8" width="13.5" bestFit="1" customWidth="1"/>
    <col min="9" max="9" width="20.625" bestFit="1" customWidth="1"/>
  </cols>
  <sheetData>
    <row r="1" spans="1:5" x14ac:dyDescent="0.3">
      <c r="A1" s="7" t="s">
        <v>9</v>
      </c>
      <c r="B1" s="7" t="s">
        <v>10</v>
      </c>
    </row>
    <row r="2" spans="1:5" x14ac:dyDescent="0.3">
      <c r="A2" s="4">
        <v>3</v>
      </c>
      <c r="B2" s="5">
        <v>3</v>
      </c>
      <c r="C2" t="s">
        <v>23</v>
      </c>
    </row>
    <row r="3" spans="1:5" x14ac:dyDescent="0.3">
      <c r="A3" s="4">
        <v>1</v>
      </c>
      <c r="B3" s="5">
        <v>1</v>
      </c>
      <c r="C3" t="s">
        <v>24</v>
      </c>
    </row>
    <row r="4" spans="1:5" x14ac:dyDescent="0.3">
      <c r="A4" s="4">
        <v>4</v>
      </c>
      <c r="B4" s="5">
        <v>4</v>
      </c>
      <c r="C4" t="s">
        <v>12</v>
      </c>
    </row>
    <row r="5" spans="1:5" x14ac:dyDescent="0.3">
      <c r="A5" s="4">
        <v>4</v>
      </c>
      <c r="B5" s="5">
        <v>4</v>
      </c>
      <c r="C5" t="s">
        <v>13</v>
      </c>
    </row>
    <row r="6" spans="1:5" x14ac:dyDescent="0.3">
      <c r="A6" s="8">
        <f>SUM(A2:A5)</f>
        <v>12</v>
      </c>
      <c r="B6" s="9">
        <f>SUM(B2:B5)</f>
        <v>12</v>
      </c>
    </row>
    <row r="8" spans="1:5" x14ac:dyDescent="0.3">
      <c r="C8" t="s">
        <v>14</v>
      </c>
      <c r="E8" s="6">
        <v>2</v>
      </c>
    </row>
    <row r="10" spans="1:5" x14ac:dyDescent="0.3">
      <c r="C10" s="10" t="s">
        <v>20</v>
      </c>
      <c r="D10" s="10" t="s">
        <v>21</v>
      </c>
      <c r="E10" s="10" t="s">
        <v>22</v>
      </c>
    </row>
    <row r="11" spans="1:5" x14ac:dyDescent="0.3">
      <c r="C11">
        <v>0</v>
      </c>
      <c r="D11">
        <f>RADIANS(C11)</f>
        <v>0</v>
      </c>
      <c r="E11">
        <f>D11/360*2*PI()*$E$8</f>
        <v>0</v>
      </c>
    </row>
    <row r="12" spans="1:5" x14ac:dyDescent="0.3">
      <c r="C12" s="35">
        <v>30</v>
      </c>
      <c r="D12" s="36">
        <f>RADIANS(C12)</f>
        <v>0.52359877559829882</v>
      </c>
      <c r="E12">
        <f t="shared" ref="E12:E17" si="0">D12/360*2*PI()*$E$8</f>
        <v>1.8277045187202513E-2</v>
      </c>
    </row>
    <row r="13" spans="1:5" x14ac:dyDescent="0.3">
      <c r="C13" s="35">
        <v>60</v>
      </c>
      <c r="D13" s="36">
        <f t="shared" ref="D12:D17" si="1">RADIANS(C13)</f>
        <v>1.0471975511965976</v>
      </c>
      <c r="E13">
        <f t="shared" si="0"/>
        <v>3.6554090374405025E-2</v>
      </c>
    </row>
    <row r="14" spans="1:5" x14ac:dyDescent="0.3">
      <c r="C14" s="35">
        <v>90</v>
      </c>
      <c r="D14" s="36">
        <f t="shared" si="1"/>
        <v>1.5707963267948966</v>
      </c>
      <c r="E14">
        <f t="shared" si="0"/>
        <v>5.4831135561607548E-2</v>
      </c>
    </row>
    <row r="15" spans="1:5" x14ac:dyDescent="0.3">
      <c r="C15" s="35">
        <v>120</v>
      </c>
      <c r="D15" s="36">
        <f t="shared" si="1"/>
        <v>2.0943951023931953</v>
      </c>
      <c r="E15">
        <f t="shared" si="0"/>
        <v>7.310818074881005E-2</v>
      </c>
    </row>
    <row r="16" spans="1:5" x14ac:dyDescent="0.3">
      <c r="C16" s="35">
        <v>150</v>
      </c>
      <c r="D16" s="36">
        <f t="shared" si="1"/>
        <v>2.6179938779914944</v>
      </c>
      <c r="E16">
        <f t="shared" si="0"/>
        <v>9.1385225936012573E-2</v>
      </c>
    </row>
    <row r="17" spans="3:5" x14ac:dyDescent="0.3">
      <c r="C17" s="35">
        <v>180</v>
      </c>
      <c r="D17" s="36">
        <f t="shared" si="1"/>
        <v>3.1415926535897931</v>
      </c>
      <c r="E17">
        <f t="shared" si="0"/>
        <v>0.1096622711232151</v>
      </c>
    </row>
  </sheetData>
  <dataValidations count="1">
    <dataValidation type="decimal" allowBlank="1" showInputMessage="1" showErrorMessage="1" errorTitle="NAPAKA" error="vnesli ste napačno vrednost(med0-10cm_x000a_)" sqref="E8">
      <formula1>0</formula1>
      <formula2>10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3" sqref="C3"/>
    </sheetView>
  </sheetViews>
  <sheetFormatPr defaultRowHeight="16.5" x14ac:dyDescent="0.3"/>
  <sheetData>
    <row r="1" spans="1:5" x14ac:dyDescent="0.3">
      <c r="A1" s="7" t="s">
        <v>9</v>
      </c>
      <c r="B1" s="7" t="s">
        <v>10</v>
      </c>
    </row>
    <row r="2" spans="1:5" x14ac:dyDescent="0.3">
      <c r="A2" s="4">
        <v>3</v>
      </c>
      <c r="B2" s="5">
        <v>3</v>
      </c>
      <c r="C2" t="s">
        <v>26</v>
      </c>
    </row>
    <row r="3" spans="1:5" x14ac:dyDescent="0.3">
      <c r="A3" s="4">
        <v>2</v>
      </c>
      <c r="B3" s="5">
        <v>2</v>
      </c>
      <c r="C3" t="s">
        <v>27</v>
      </c>
    </row>
    <row r="4" spans="1:5" x14ac:dyDescent="0.3">
      <c r="A4" s="8">
        <f>SUM(A2:A3)</f>
        <v>5</v>
      </c>
      <c r="B4" s="9">
        <f>SUM(B2:B3)</f>
        <v>5</v>
      </c>
    </row>
    <row r="6" spans="1:5" x14ac:dyDescent="0.3">
      <c r="A6" s="1" t="s">
        <v>6</v>
      </c>
      <c r="B6" s="1" t="s">
        <v>7</v>
      </c>
      <c r="C6" s="1" t="s">
        <v>8</v>
      </c>
      <c r="D6" s="3" t="s">
        <v>11</v>
      </c>
    </row>
    <row r="7" spans="1:5" x14ac:dyDescent="0.3">
      <c r="A7">
        <v>2</v>
      </c>
      <c r="B7">
        <v>5</v>
      </c>
      <c r="C7">
        <v>8</v>
      </c>
      <c r="D7" t="str">
        <f>IF(C7&gt;B7,"ja","ne")</f>
        <v>ja</v>
      </c>
      <c r="E7" s="2"/>
    </row>
    <row r="8" spans="1:5" x14ac:dyDescent="0.3">
      <c r="A8">
        <v>3</v>
      </c>
      <c r="B8">
        <v>-3</v>
      </c>
      <c r="C8">
        <v>0</v>
      </c>
      <c r="D8" t="str">
        <f t="shared" ref="D8:D9" si="0">IF(C8&gt;B8,"ja","ne")</f>
        <v>ja</v>
      </c>
    </row>
    <row r="9" spans="1:5" x14ac:dyDescent="0.3">
      <c r="A9" s="6">
        <f ca="1">RANDBETWEEN(1,20)</f>
        <v>3</v>
      </c>
      <c r="B9" s="6">
        <f ca="1">RANDBETWEEN(1,20)</f>
        <v>1</v>
      </c>
      <c r="C9" s="6">
        <f ca="1">RANDBETWEEN(1,20)</f>
        <v>6</v>
      </c>
      <c r="D9" t="str">
        <f t="shared" ca="1" si="0"/>
        <v>ja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E19" sqref="E19"/>
    </sheetView>
  </sheetViews>
  <sheetFormatPr defaultRowHeight="16.5" x14ac:dyDescent="0.3"/>
  <sheetData>
    <row r="2" spans="2:4" x14ac:dyDescent="0.3">
      <c r="C2" s="7" t="s">
        <v>9</v>
      </c>
      <c r="D2" s="7" t="s">
        <v>10</v>
      </c>
    </row>
    <row r="3" spans="2:4" x14ac:dyDescent="0.3">
      <c r="B3" t="s">
        <v>15</v>
      </c>
      <c r="C3">
        <f>+rojstva!B1</f>
        <v>28</v>
      </c>
      <c r="D3">
        <f>+rojstva!B2</f>
        <v>28</v>
      </c>
    </row>
    <row r="4" spans="2:4" x14ac:dyDescent="0.3">
      <c r="B4" t="s">
        <v>16</v>
      </c>
      <c r="C4">
        <f>+'rd in °'!A6</f>
        <v>12</v>
      </c>
      <c r="D4">
        <f>+'rd in °'!B6</f>
        <v>12</v>
      </c>
    </row>
    <row r="5" spans="2:4" x14ac:dyDescent="0.3">
      <c r="B5" s="10" t="s">
        <v>17</v>
      </c>
      <c r="C5" s="10">
        <f>+odgovor!A4</f>
        <v>5</v>
      </c>
      <c r="D5" s="10">
        <f>+odgovor!B4</f>
        <v>5</v>
      </c>
    </row>
    <row r="6" spans="2:4" x14ac:dyDescent="0.3">
      <c r="C6">
        <f>SUM(C3:C5)</f>
        <v>45</v>
      </c>
      <c r="D6">
        <f>SUM(D3:D5)</f>
        <v>45</v>
      </c>
    </row>
    <row r="8" spans="2:4" ht="18" x14ac:dyDescent="0.35">
      <c r="C8" s="11">
        <f>+C6/D6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List2</vt:lpstr>
      <vt:lpstr>rojstva</vt:lpstr>
      <vt:lpstr>rd in °</vt:lpstr>
      <vt:lpstr>odgovor</vt:lpstr>
      <vt:lpstr>ocena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2013-03-28T22:26:19Z</dcterms:created>
  <dcterms:modified xsi:type="dcterms:W3CDTF">2022-04-06T18:36:28Z</dcterms:modified>
</cp:coreProperties>
</file>