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/>
  <bookViews>
    <workbookView xWindow="0" yWindow="0" windowWidth="23040" windowHeight="9192" activeTab="1"/>
  </bookViews>
  <sheets>
    <sheet name="vrtilnaTabelaRojstva" sheetId="25" r:id="rId1"/>
    <sheet name="rojstva" sheetId="17" r:id="rId2"/>
    <sheet name="rd in °" sheetId="21" r:id="rId3"/>
    <sheet name="odgovor" sheetId="22" r:id="rId4"/>
    <sheet name="ocena" sheetId="23" r:id="rId5"/>
  </sheets>
  <definedNames>
    <definedName name="_xlcn.WorksheetConnection_rojstvaC4H221" hidden="1">rojstva!$C$4:$H$22</definedName>
    <definedName name="CENIK_SADJA" localSheetId="1">rojstva!#REF!</definedName>
    <definedName name="CENIK_SADJA">#REF!</definedName>
    <definedName name="euro">#REF!</definedName>
    <definedName name="ZAPOSLENI">#REF!</definedName>
  </definedNames>
  <calcPr calcId="162913"/>
  <pivotCaches>
    <pivotCache cacheId="5" r:id="rId6"/>
    <pivotCache cacheId="28" r:id="rId7"/>
  </pivotCaches>
  <extLst>
    <ext xmlns:x15="http://schemas.microsoft.com/office/spreadsheetml/2010/11/main" uri="{FCE2AD5D-F65C-4FA6-A056-5C36A1767C68}">
      <x15:dataModel>
        <x15:modelTables>
          <x15:modelTable id="Obseg" name="Obseg" connection="WorksheetConnection_rojstva!$C$4:$H$22"/>
        </x15:modelTables>
      </x15:dataModel>
    </ext>
  </extLst>
</workbook>
</file>

<file path=xl/calcChain.xml><?xml version="1.0" encoding="utf-8"?>
<calcChain xmlns="http://schemas.openxmlformats.org/spreadsheetml/2006/main">
  <c r="F10" i="22" l="1"/>
  <c r="F9" i="22"/>
  <c r="E10" i="22"/>
  <c r="E9" i="22"/>
  <c r="D10" i="22"/>
  <c r="D9" i="22"/>
  <c r="B11" i="22"/>
  <c r="C11" i="22"/>
  <c r="A11" i="22"/>
  <c r="J10" i="21"/>
  <c r="J11" i="21"/>
  <c r="J12" i="21"/>
  <c r="J13" i="21"/>
  <c r="J14" i="21"/>
  <c r="J15" i="21"/>
  <c r="J16" i="21"/>
  <c r="J17" i="21"/>
  <c r="J18" i="21"/>
  <c r="J19" i="21"/>
  <c r="J20" i="21"/>
  <c r="J21" i="21"/>
  <c r="J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9" i="21"/>
  <c r="H10" i="21"/>
  <c r="H11" i="21" s="1"/>
  <c r="H12" i="21" s="1"/>
  <c r="H13" i="21" s="1"/>
  <c r="H14" i="21" s="1"/>
  <c r="H15" i="21" s="1"/>
  <c r="H16" i="21" s="1"/>
  <c r="H17" i="21" s="1"/>
  <c r="H18" i="21" s="1"/>
  <c r="H19" i="21" s="1"/>
  <c r="H20" i="21" s="1"/>
  <c r="H21" i="21" s="1"/>
  <c r="C25" i="17" l="1"/>
  <c r="C24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5" i="17"/>
  <c r="K4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5" i="17"/>
  <c r="D3" i="23" l="1"/>
  <c r="C3" i="23"/>
  <c r="B2" i="17" l="1"/>
  <c r="B1" i="17"/>
  <c r="B6" i="21" l="1"/>
  <c r="D4" i="23" s="1"/>
  <c r="A6" i="21"/>
  <c r="C4" i="23" s="1"/>
  <c r="B6" i="22"/>
  <c r="D5" i="23" s="1"/>
  <c r="A6" i="22"/>
  <c r="C5" i="23" s="1"/>
  <c r="C6" i="23" l="1"/>
  <c r="D6" i="23"/>
  <c r="C8" i="23" l="1"/>
</calcChain>
</file>

<file path=xl/comments1.xml><?xml version="1.0" encoding="utf-8"?>
<comments xmlns="http://schemas.openxmlformats.org/spreadsheetml/2006/main">
  <authors>
    <author>Avtor</author>
  </authors>
  <commentList>
    <comment ref="C4" authorId="0" shapeId="0">
      <text>
        <r>
          <rPr>
            <b/>
            <sz val="9"/>
            <color indexed="81"/>
            <rFont val="Segoe UI"/>
            <family val="2"/>
            <charset val="238"/>
          </rPr>
          <t>Avtor:</t>
        </r>
        <r>
          <rPr>
            <sz val="9"/>
            <color indexed="81"/>
            <rFont val="Segoe UI"/>
            <family val="2"/>
            <charset val="238"/>
          </rPr>
          <t xml:space="preserve">
V glavi preglednice določi prelom besedila, ustrezno uredi širino stolpcev.</t>
        </r>
      </text>
    </comment>
    <comment ref="D4" authorId="0" shapeId="0">
      <text>
        <r>
          <rPr>
            <b/>
            <sz val="9"/>
            <color indexed="81"/>
            <rFont val="Segoe UI"/>
            <family val="2"/>
            <charset val="238"/>
          </rPr>
          <t>Avtor:</t>
        </r>
        <r>
          <rPr>
            <sz val="9"/>
            <color indexed="81"/>
            <rFont val="Segoe UI"/>
            <family val="2"/>
            <charset val="238"/>
          </rPr>
          <t xml:space="preserve">
Označi (barvno) število rojstev. Če je število manjše kot leta 2000, naj se obarva z rdečo barvo.
</t>
        </r>
      </text>
    </comment>
    <comment ref="F4" authorId="0" shapeId="0">
      <text>
        <r>
          <rPr>
            <b/>
            <sz val="9"/>
            <color indexed="81"/>
            <rFont val="Segoe UI"/>
            <family val="2"/>
            <charset val="238"/>
          </rPr>
          <t>Avtor:</t>
        </r>
        <r>
          <rPr>
            <sz val="9"/>
            <color indexed="81"/>
            <rFont val="Segoe UI"/>
            <family val="2"/>
            <charset val="238"/>
          </rPr>
          <t xml:space="preserve">
Izračunaj število rojstev na prebivalca za posamezna leta.</t>
        </r>
      </text>
    </comment>
    <comment ref="G4" authorId="0" shapeId="0">
      <text>
        <r>
          <rPr>
            <b/>
            <sz val="9"/>
            <color indexed="81"/>
            <rFont val="Segoe UI"/>
            <family val="2"/>
            <charset val="238"/>
          </rPr>
          <t>Avtor:</t>
        </r>
        <r>
          <rPr>
            <sz val="9"/>
            <color indexed="81"/>
            <rFont val="Segoe UI"/>
            <family val="2"/>
            <charset val="238"/>
          </rPr>
          <t xml:space="preserve">
Izračunaj, za koliko % se število rojstev v posameznem letu razlikuje od števila rojstev v letu 2000.</t>
        </r>
      </text>
    </comment>
    <comment ref="H4" authorId="0" shapeId="0">
      <text>
        <r>
          <rPr>
            <b/>
            <sz val="9"/>
            <color indexed="81"/>
            <rFont val="Segoe UI"/>
            <family val="2"/>
            <charset val="238"/>
          </rPr>
          <t>Avtor:</t>
        </r>
        <r>
          <rPr>
            <sz val="9"/>
            <color indexed="81"/>
            <rFont val="Segoe UI"/>
            <family val="2"/>
            <charset val="238"/>
          </rPr>
          <t xml:space="preserve">
V stolpcu H izpiši z besedilom (da/ne), ali je število rojstev večje od povprečnega števila rojstev. Gnezdi funkcije.</t>
        </r>
      </text>
    </comment>
  </commentList>
</comments>
</file>

<file path=xl/connections.xml><?xml version="1.0" encoding="utf-8"?>
<connections xmlns="http://schemas.openxmlformats.org/spreadsheetml/2006/main">
  <connection id="1" keepAlive="1" name="ThisWorkbookDataModel" description="Podatkovni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rojstva!$C$4:$H$22" type="102" refreshedVersion="6" minRefreshableVersion="5">
    <extLst>
      <ext xmlns:x15="http://schemas.microsoft.com/office/spreadsheetml/2010/11/main" uri="{DE250136-89BD-433C-8126-D09CA5730AF9}">
        <x15:connection id="Obseg" autoDelete="1">
          <x15:rangePr sourceName="_xlcn.WorksheetConnection_rojstvaC4H221"/>
        </x15:connection>
      </ext>
    </extLst>
  </connection>
</connections>
</file>

<file path=xl/sharedStrings.xml><?xml version="1.0" encoding="utf-8"?>
<sst xmlns="http://schemas.openxmlformats.org/spreadsheetml/2006/main" count="44" uniqueCount="38">
  <si>
    <t>Ali je število rojstev večje od 20000?</t>
  </si>
  <si>
    <t>število rojstev 
na prebivalca</t>
  </si>
  <si>
    <t>ŠTEVILO 
PREBIVALCEV</t>
  </si>
  <si>
    <t>ŠTEVILO
 ROJSTEV</t>
  </si>
  <si>
    <t>LETO</t>
  </si>
  <si>
    <t>Preštej število let, v katerih se je rodilo več kot 20000 otrok.</t>
  </si>
  <si>
    <t>a</t>
  </si>
  <si>
    <t>b</t>
  </si>
  <si>
    <t>c</t>
  </si>
  <si>
    <t>odgovor</t>
  </si>
  <si>
    <t>pravilen rezultat</t>
  </si>
  <si>
    <t>S funkcijo izpiši drugo največje število rojstev.</t>
  </si>
  <si>
    <t>dosežene</t>
  </si>
  <si>
    <t>možne</t>
  </si>
  <si>
    <t>Preveri z logično funkcijo, ali je pravilna izjava c = a + b, torej ali je vsak podatek iz tretjega seznama vsota števil iz prvega in drugega seznama. Izpiši kot true/false.</t>
  </si>
  <si>
    <t>Rezultat izpiši z besedilom DA oziroma NE.</t>
  </si>
  <si>
    <t>da/ne</t>
  </si>
  <si>
    <t>Če je rezultat nepravilen, izračunaj tudi pravilen rezultat. Sicer zapiši besedilo "ok".</t>
  </si>
  <si>
    <t>Pripravi preglednico kotov od 0° do 360° z naraščanjem po 30°.</t>
  </si>
  <si>
    <t>V tej nalogi izbiramo polmer kroga, ki je lahko največ 10 cm. Pripravi vnosno celico tako, da omejiš dovoljen vnos v celico.</t>
  </si>
  <si>
    <t>Kote izpiši v stopinjah in radianih (uporabi funkcijo za pretvorbo). Prikaži tudi enoto.</t>
  </si>
  <si>
    <t>Za vsak kot izračunaj dolžino krožnega loka nad njim. Uporabljaj matematične funkcije.</t>
  </si>
  <si>
    <t>polmer kroga:</t>
  </si>
  <si>
    <t>1. list</t>
  </si>
  <si>
    <t>2. list</t>
  </si>
  <si>
    <t>3. list</t>
  </si>
  <si>
    <t>V preglednico v rumena polja zapiši še tri števila s pomočjo funkcije za naključen vpis.</t>
  </si>
  <si>
    <t>relativna razlika števila rojstev v primerjavi z letom 2000</t>
  </si>
  <si>
    <t>Grafično prikaži relativno razliko števila rojstev od leta 2000 (stolpec G).</t>
  </si>
  <si>
    <t>Pripravi vrtilno tabelo za prikas števila rojstev za leta 1989, 1990 in 1991.</t>
  </si>
  <si>
    <t>kot v stopinjah</t>
  </si>
  <si>
    <t>kot v radianih</t>
  </si>
  <si>
    <t>dolžina krožnega loka</t>
  </si>
  <si>
    <t>povp.št.rojstev:</t>
  </si>
  <si>
    <t>Vsota od LETO</t>
  </si>
  <si>
    <t>Oznake vrstic</t>
  </si>
  <si>
    <t>Skupna vsota</t>
  </si>
  <si>
    <t>Vsota ŠTEVILO  ROJSTEV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</si>
</sst>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_S_I_T_-;\-* #,##0.00_S_I_T_-;_-* &quot;-&quot;??_S_I_T_-;_-@_-"/>
    <numFmt numFmtId="165" formatCode="0&quot;°&quot;"/>
  </numFmts>
  <fonts count="26" x14ac:knownFonts="1">
    <font>
      <sz val="11"/>
      <color theme="3"/>
      <name val="Trebuchet MS"/>
      <family val="2"/>
      <scheme val="minor"/>
    </font>
    <font>
      <sz val="11"/>
      <color theme="1"/>
      <name val="Trebuchet MS"/>
      <family val="2"/>
      <charset val="238"/>
      <scheme val="minor"/>
    </font>
    <font>
      <sz val="11"/>
      <color theme="1"/>
      <name val="Trebuchet MS"/>
      <family val="2"/>
      <charset val="238"/>
      <scheme val="minor"/>
    </font>
    <font>
      <sz val="11"/>
      <color theme="1"/>
      <name val="Trebuchet MS"/>
      <family val="2"/>
      <scheme val="minor"/>
    </font>
    <font>
      <b/>
      <sz val="28"/>
      <color theme="0" tint="-4.9989318521683403E-2"/>
      <name val="Trebuchet MS"/>
      <family val="2"/>
      <scheme val="major"/>
    </font>
    <font>
      <sz val="11"/>
      <color theme="1" tint="0.34998626667073579"/>
      <name val="Trebuchet MS"/>
      <family val="2"/>
      <scheme val="minor"/>
    </font>
    <font>
      <sz val="12"/>
      <color theme="1" tint="0.499984740745262"/>
      <name val="Trebuchet MS"/>
      <family val="2"/>
      <scheme val="minor"/>
    </font>
    <font>
      <sz val="15"/>
      <color theme="1" tint="0.499984740745262"/>
      <name val="Trebuchet MS"/>
      <family val="2"/>
      <scheme val="minor"/>
    </font>
    <font>
      <sz val="14"/>
      <color theme="1" tint="0.499984740745262"/>
      <name val="Trebuchet MS"/>
      <family val="2"/>
      <scheme val="minor"/>
    </font>
    <font>
      <sz val="31"/>
      <color theme="9"/>
      <name val="Trebuchet MS"/>
      <family val="2"/>
      <scheme val="major"/>
    </font>
    <font>
      <sz val="10"/>
      <name val="Arial CE"/>
      <charset val="238"/>
    </font>
    <font>
      <b/>
      <sz val="10"/>
      <name val="MS Sans Serif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Arial"/>
      <family val="2"/>
      <charset val="238"/>
    </font>
    <font>
      <sz val="10"/>
      <name val="Arial"/>
      <family val="2"/>
    </font>
    <font>
      <sz val="10"/>
      <color theme="1"/>
      <name val="Trebuchet MS"/>
      <family val="2"/>
      <charset val="238"/>
    </font>
    <font>
      <sz val="10"/>
      <color theme="1"/>
      <name val="Trebuchet MS"/>
      <family val="2"/>
      <charset val="238"/>
      <scheme val="minor"/>
    </font>
    <font>
      <sz val="11"/>
      <color rgb="FF006100"/>
      <name val="Trebuchet MS"/>
      <family val="2"/>
      <charset val="238"/>
      <scheme val="minor"/>
    </font>
    <font>
      <sz val="10"/>
      <color rgb="FFFF0000"/>
      <name val="Trebuchet MS"/>
      <family val="2"/>
      <charset val="238"/>
      <scheme val="minor"/>
    </font>
    <font>
      <sz val="10"/>
      <color theme="3"/>
      <name val="Trebuchet MS"/>
      <family val="2"/>
      <charset val="238"/>
      <scheme val="minor"/>
    </font>
    <font>
      <sz val="11"/>
      <color theme="0"/>
      <name val="Trebuchet MS"/>
      <family val="2"/>
      <charset val="238"/>
      <scheme val="minor"/>
    </font>
    <font>
      <sz val="12"/>
      <color rgb="FFFF0000"/>
      <name val="Trebuchet MS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rgb="FFFF0000"/>
      <name val="Trebuchet MS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4" fillId="0" borderId="0" applyNumberFormat="0" applyFill="0" applyBorder="0" applyAlignment="0" applyProtection="0"/>
    <xf numFmtId="0" fontId="5" fillId="0" borderId="0">
      <alignment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0" fontId="10" fillId="0" borderId="0"/>
    <xf numFmtId="0" fontId="12" fillId="0" borderId="0"/>
    <xf numFmtId="9" fontId="12" fillId="0" borderId="0" applyFont="0" applyFill="0" applyBorder="0" applyAlignment="0" applyProtection="0"/>
    <xf numFmtId="0" fontId="13" fillId="0" borderId="0"/>
    <xf numFmtId="0" fontId="14" fillId="0" borderId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12" fillId="0" borderId="0"/>
    <xf numFmtId="0" fontId="12" fillId="0" borderId="0"/>
    <xf numFmtId="0" fontId="1" fillId="0" borderId="0"/>
    <xf numFmtId="0" fontId="18" fillId="7" borderId="0" applyNumberFormat="0" applyBorder="0" applyAlignment="0" applyProtection="0"/>
    <xf numFmtId="0" fontId="21" fillId="9" borderId="0" applyNumberFormat="0" applyBorder="0" applyAlignment="0" applyProtection="0"/>
  </cellStyleXfs>
  <cellXfs count="40">
    <xf numFmtId="0" fontId="0" fillId="0" borderId="0" xfId="0"/>
    <xf numFmtId="0" fontId="10" fillId="0" borderId="0" xfId="12" applyFont="1"/>
    <xf numFmtId="0" fontId="10" fillId="0" borderId="0" xfId="12" applyFont="1" applyFill="1"/>
    <xf numFmtId="0" fontId="12" fillId="0" borderId="0" xfId="13" applyNumberFormat="1" applyFont="1"/>
    <xf numFmtId="0" fontId="12" fillId="0" borderId="0" xfId="13" applyNumberFormat="1" applyFont="1" applyAlignment="1">
      <alignment horizontal="center"/>
    </xf>
    <xf numFmtId="0" fontId="15" fillId="5" borderId="1" xfId="13" applyNumberFormat="1" applyFont="1" applyFill="1" applyBorder="1" applyAlignment="1">
      <alignment horizontal="center"/>
    </xf>
    <xf numFmtId="0" fontId="15" fillId="0" borderId="1" xfId="13" applyNumberFormat="1" applyFont="1" applyBorder="1" applyAlignment="1">
      <alignment horizontal="right" vertical="top" wrapText="1"/>
    </xf>
    <xf numFmtId="0" fontId="12" fillId="0" borderId="1" xfId="13" applyNumberFormat="1" applyFont="1" applyBorder="1" applyAlignment="1" applyProtection="1">
      <alignment horizontal="right"/>
      <protection locked="0"/>
    </xf>
    <xf numFmtId="0" fontId="15" fillId="2" borderId="1" xfId="13" applyNumberFormat="1" applyFont="1" applyFill="1" applyBorder="1" applyAlignment="1">
      <alignment horizontal="right" vertical="top" wrapText="1"/>
    </xf>
    <xf numFmtId="0" fontId="12" fillId="2" borderId="1" xfId="13" applyNumberFormat="1" applyFont="1" applyFill="1" applyBorder="1" applyAlignment="1" applyProtection="1">
      <alignment horizontal="right"/>
      <protection locked="0"/>
    </xf>
    <xf numFmtId="0" fontId="12" fillId="0" borderId="0" xfId="14" applyNumberFormat="1" applyFont="1" applyBorder="1" applyAlignment="1" applyProtection="1">
      <alignment horizontal="right"/>
      <protection locked="0"/>
    </xf>
    <xf numFmtId="0" fontId="18" fillId="7" borderId="0" xfId="22" applyAlignment="1">
      <alignment horizontal="center"/>
    </xf>
    <xf numFmtId="0" fontId="16" fillId="0" borderId="0" xfId="13" applyFont="1" applyBorder="1" applyAlignment="1">
      <alignment horizontal="left" indent="1"/>
    </xf>
    <xf numFmtId="0" fontId="10" fillId="0" borderId="0" xfId="12" applyFont="1" applyAlignment="1">
      <alignment horizontal="left" indent="1"/>
    </xf>
    <xf numFmtId="0" fontId="12" fillId="4" borderId="0" xfId="13" applyNumberFormat="1" applyFont="1" applyFill="1" applyBorder="1" applyAlignment="1">
      <alignment horizontal="left" indent="1"/>
    </xf>
    <xf numFmtId="0" fontId="0" fillId="0" borderId="0" xfId="0" applyAlignment="1">
      <alignment wrapText="1"/>
    </xf>
    <xf numFmtId="0" fontId="18" fillId="7" borderId="0" xfId="22" applyAlignment="1">
      <alignment horizontal="center" wrapText="1"/>
    </xf>
    <xf numFmtId="0" fontId="19" fillId="0" borderId="2" xfId="0" applyFont="1" applyBorder="1" applyAlignment="1" applyProtection="1">
      <alignment horizontal="right"/>
    </xf>
    <xf numFmtId="0" fontId="20" fillId="8" borderId="2" xfId="0" applyFont="1" applyFill="1" applyBorder="1" applyProtection="1"/>
    <xf numFmtId="0" fontId="16" fillId="0" borderId="0" xfId="13" applyFont="1" applyBorder="1" applyAlignment="1">
      <alignment horizontal="left" indent="1"/>
    </xf>
    <xf numFmtId="0" fontId="0" fillId="10" borderId="0" xfId="0" applyFill="1"/>
    <xf numFmtId="0" fontId="0" fillId="0" borderId="2" xfId="0" applyBorder="1" applyAlignment="1">
      <alignment horizontal="center"/>
    </xf>
    <xf numFmtId="0" fontId="19" fillId="0" borderId="0" xfId="0" applyFont="1" applyBorder="1" applyAlignment="1" applyProtection="1">
      <alignment horizontal="right"/>
    </xf>
    <xf numFmtId="0" fontId="20" fillId="8" borderId="0" xfId="0" applyFont="1" applyFill="1" applyBorder="1" applyProtection="1"/>
    <xf numFmtId="0" fontId="0" fillId="0" borderId="2" xfId="0" applyBorder="1"/>
    <xf numFmtId="9" fontId="22" fillId="9" borderId="0" xfId="23" applyNumberFormat="1" applyFont="1"/>
    <xf numFmtId="0" fontId="10" fillId="0" borderId="0" xfId="12" applyFont="1" applyAlignment="1"/>
    <xf numFmtId="0" fontId="17" fillId="6" borderId="0" xfId="17" applyNumberFormat="1" applyFont="1" applyAlignment="1">
      <alignment horizontal="center"/>
    </xf>
    <xf numFmtId="0" fontId="12" fillId="0" borderId="0" xfId="13" applyNumberFormat="1" applyFont="1" applyAlignment="1"/>
    <xf numFmtId="0" fontId="16" fillId="0" borderId="0" xfId="13" applyFont="1" applyBorder="1" applyAlignment="1"/>
    <xf numFmtId="0" fontId="16" fillId="0" borderId="0" xfId="13" applyFont="1" applyBorder="1" applyAlignment="1">
      <alignment horizontal="left" indent="1"/>
    </xf>
    <xf numFmtId="0" fontId="15" fillId="5" borderId="1" xfId="13" applyNumberFormat="1" applyFont="1" applyFill="1" applyBorder="1" applyAlignment="1">
      <alignment horizontal="center" wrapText="1"/>
    </xf>
    <xf numFmtId="2" fontId="15" fillId="0" borderId="0" xfId="13" applyNumberFormat="1" applyFont="1" applyBorder="1" applyAlignment="1">
      <alignment horizontal="right" vertical="top" wrapText="1"/>
    </xf>
    <xf numFmtId="10" fontId="12" fillId="0" borderId="0" xfId="13" applyNumberFormat="1" applyFont="1"/>
    <xf numFmtId="0" fontId="0" fillId="0" borderId="0" xfId="0" applyNumberFormat="1"/>
    <xf numFmtId="0" fontId="25" fillId="0" borderId="0" xfId="0" pivotButton="1" applyFont="1"/>
    <xf numFmtId="0" fontId="25" fillId="0" borderId="0" xfId="0" applyFont="1" applyAlignment="1">
      <alignment horizontal="left"/>
    </xf>
    <xf numFmtId="0" fontId="25" fillId="0" borderId="0" xfId="0" applyFont="1"/>
    <xf numFmtId="0" fontId="25" fillId="0" borderId="0" xfId="0" applyNumberFormat="1" applyFont="1"/>
    <xf numFmtId="165" fontId="0" fillId="0" borderId="0" xfId="0" applyNumberFormat="1"/>
  </cellXfs>
  <cellStyles count="24">
    <cellStyle name="20 % – Poudarek1 2" xfId="18"/>
    <cellStyle name="40 % – Poudarek2" xfId="17" builtinId="35"/>
    <cellStyle name="Dobro" xfId="22" builtinId="26"/>
    <cellStyle name="Heading" xfId="8"/>
    <cellStyle name="Naslov" xfId="1" builtinId="15" customBuiltin="1"/>
    <cellStyle name="Naslov 1 2" xfId="4"/>
    <cellStyle name="Naslov 2 2" xfId="5"/>
    <cellStyle name="Naslov 3 2" xfId="3"/>
    <cellStyle name="Naslov 5" xfId="6"/>
    <cellStyle name="Navadno" xfId="0" builtinId="0" customBuiltin="1"/>
    <cellStyle name="Navadno 2" xfId="2"/>
    <cellStyle name="Navadno 2 2" xfId="10"/>
    <cellStyle name="Navadno 2 3" xfId="12"/>
    <cellStyle name="Navadno 2 4" xfId="19"/>
    <cellStyle name="Navadno 3" xfId="7"/>
    <cellStyle name="Navadno 4" xfId="13"/>
    <cellStyle name="Navadno 5" xfId="15"/>
    <cellStyle name="Navadno 6" xfId="16"/>
    <cellStyle name="Navadno 6 2" xfId="20"/>
    <cellStyle name="Navadno 7" xfId="21"/>
    <cellStyle name="Odstotek 2" xfId="14"/>
    <cellStyle name="Poudarek5" xfId="23" builtinId="45"/>
    <cellStyle name="Valuta 2" xfId="9"/>
    <cellStyle name="Vejica 2" xfId="11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name val="Trebuchet MS"/>
        <scheme val="major"/>
      </font>
      <border>
        <top style="thin">
          <color theme="0" tint="-0.24994659260841701"/>
        </top>
        <bottom style="double">
          <color theme="0" tint="-0.24994659260841701"/>
        </bottom>
      </border>
    </dxf>
    <dxf>
      <font>
        <b val="0"/>
        <i val="0"/>
        <color theme="0"/>
      </font>
      <fill>
        <patternFill>
          <bgColor theme="1" tint="0.14996795556505021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2"/>
        </patternFill>
      </fill>
    </dxf>
    <dxf>
      <font>
        <color theme="0" tint="-4.9989318521683403E-2"/>
      </font>
      <fill>
        <patternFill>
          <bgColor theme="1"/>
        </patternFill>
      </fill>
    </dxf>
    <dxf>
      <font>
        <b val="0"/>
        <i val="0"/>
        <color theme="0" tint="-4.9989318521683403E-2"/>
      </font>
      <fill>
        <patternFill>
          <bgColor theme="3"/>
        </patternFill>
      </fill>
    </dxf>
    <dxf>
      <font>
        <color theme="3"/>
      </font>
      <fill>
        <patternFill patternType="none">
          <bgColor auto="1"/>
        </patternFill>
      </fill>
      <border>
        <vertical/>
      </border>
    </dxf>
    <dxf>
      <font>
        <color theme="0"/>
      </font>
      <border>
        <top style="thin">
          <color theme="0" tint="-0.14996795556505021"/>
        </top>
        <bottom style="double">
          <color theme="0" tint="-0.14996795556505021"/>
        </bottom>
      </border>
    </dxf>
    <dxf>
      <font>
        <color theme="0"/>
      </font>
      <border>
        <left/>
        <right/>
        <top style="thin">
          <color theme="0" tint="-0.14996795556505021"/>
        </top>
        <bottom style="thin">
          <color theme="0" tint="-0.14993743705557422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3" defaultTableStyle="Proračun sostanovalcev v gospodinjstvu" defaultPivotStyle="Income &amp; Expense Totals">
    <tableStyle name="Income &amp; Expense Totals" table="0" count="2">
      <tableStyleElement type="wholeTable" dxfId="37"/>
      <tableStyleElement type="headerRow" dxfId="36"/>
    </tableStyle>
    <tableStyle name="Proračun sostanovalcev v gospodinjstvu" pivot="0" count="4">
      <tableStyleElement type="wholeTable" dxfId="35"/>
      <tableStyleElement type="headerRow" dxfId="34"/>
      <tableStyleElement type="totalRow" dxfId="33"/>
      <tableStyleElement type="secondRowStripe" dxfId="32"/>
    </tableStyle>
    <tableStyle name="Simple College Budget Slicer" pivot="0" table="0" count="10">
      <tableStyleElement type="wholeTable" dxfId="31"/>
      <tableStyleElement type="headerRow" dxfId="30"/>
    </tableStyle>
  </tableStyles>
  <colors>
    <mruColors>
      <color rgb="FF333399"/>
      <color rgb="FF000099"/>
      <color rgb="FF00BAB7"/>
    </mruColors>
  </colors>
  <extLst>
    <ext xmlns:x14="http://schemas.microsoft.com/office/spreadsheetml/2009/9/main" uri="{46F421CA-312F-682f-3DD2-61675219B42D}">
      <x14:dxfs count="8">
        <dxf>
          <font>
            <color theme="1" tint="0.499984740745262"/>
          </font>
          <border>
            <left style="thin">
              <color theme="0" tint="-4.9989318521683403E-2"/>
            </left>
            <right style="thin">
              <color theme="0" tint="-4.9989318521683403E-2"/>
            </right>
            <top style="thin">
              <color theme="0" tint="-4.9989318521683403E-2"/>
            </top>
            <bottom style="thin">
              <color theme="0" tint="-4.9989318521683403E-2"/>
            </bottom>
          </border>
        </dxf>
        <dxf>
          <border>
            <left style="thin">
              <color theme="0" tint="-4.9989318521683403E-2"/>
            </left>
            <right style="thin">
              <color theme="0" tint="-4.9989318521683403E-2"/>
            </right>
            <top style="thin">
              <color theme="0" tint="-4.9989318521683403E-2"/>
            </top>
            <bottom style="thin">
              <color theme="0" tint="-4.9989318521683403E-2"/>
            </bottom>
          </border>
        </dxf>
        <dxf>
          <font>
            <color theme="1" tint="0.24994659260841701"/>
          </font>
          <fill>
            <patternFill>
              <bgColor theme="0" tint="-0.14996795556505021"/>
            </patternFill>
          </fill>
          <border>
            <left style="thin">
              <color theme="0" tint="-4.9989318521683403E-2"/>
            </left>
            <right style="thin">
              <color theme="0" tint="-4.9989318521683403E-2"/>
            </right>
            <top style="thin">
              <color theme="0" tint="-4.9989318521683403E-2"/>
            </top>
            <bottom style="thin">
              <color theme="0" tint="-4.9989318521683403E-2"/>
            </bottom>
          </border>
        </dxf>
        <dxf>
          <border>
            <left style="thin">
              <color theme="0" tint="-4.9989318521683403E-2"/>
            </left>
            <right style="thin">
              <color theme="0" tint="-4.9989318521683403E-2"/>
            </right>
            <top style="thin">
              <color theme="0" tint="-4.9989318521683403E-2"/>
            </top>
            <bottom style="thin">
              <color theme="0" tint="-4.9989318521683403E-2"/>
            </bottom>
          </border>
        </dxf>
        <dxf>
          <font>
            <color theme="0" tint="-0.499984740745262"/>
          </font>
          <fill>
            <patternFill>
              <bgColor theme="1" tint="0.24994659260841701"/>
            </patternFill>
          </fill>
          <border>
            <left style="thin">
              <color theme="0" tint="-4.9989318521683403E-2"/>
            </left>
            <right style="thin">
              <color theme="0" tint="-4.9989318521683403E-2"/>
            </right>
            <top style="thin">
              <color theme="0" tint="-4.9989318521683403E-2"/>
            </top>
            <bottom style="thin">
              <color theme="0" tint="-4.9989318521683403E-2"/>
            </bottom>
          </border>
        </dxf>
        <dxf>
          <border>
            <left style="thin">
              <color theme="0" tint="-4.9989318521683403E-2"/>
            </left>
            <right style="thin">
              <color theme="0" tint="-4.9989318521683403E-2"/>
            </right>
            <top style="thin">
              <color theme="0" tint="-4.9989318521683403E-2"/>
            </top>
            <bottom style="thin">
              <color theme="0" tint="-4.9989318521683403E-2"/>
            </bottom>
          </border>
        </dxf>
        <dxf>
          <border>
            <left style="thin">
              <color theme="0" tint="-4.9989318521683403E-2"/>
            </left>
            <right style="thin">
              <color theme="0" tint="-4.9989318521683403E-2"/>
            </right>
            <top style="thin">
              <color theme="0" tint="-4.9989318521683403E-2"/>
            </top>
            <bottom style="thin">
              <color theme="0" tint="-4.9989318521683403E-2"/>
            </bottom>
          </border>
        </dxf>
        <dxf>
          <fill>
            <patternFill>
              <bgColor theme="1" tint="0.499984740745262"/>
            </patternFill>
          </fill>
          <border>
            <left style="thin">
              <color theme="0" tint="-4.9989318521683403E-2"/>
            </left>
            <right style="thin">
              <color theme="0" tint="-4.9989318521683403E-2"/>
            </right>
            <top style="thin">
              <color theme="0" tint="-4.9989318521683403E-2"/>
            </top>
            <bottom style="thin">
              <color theme="0" tint="-4.9989318521683403E-2"/>
            </bottom>
          </border>
        </dxf>
      </x14:dxfs>
    </ext>
    <ext xmlns:x14="http://schemas.microsoft.com/office/spreadsheetml/2009/9/main" uri="{EB79DEF2-80B8-43e5-95BD-54CBDDF9020C}">
      <x14:slicerStyles defaultSlicerStyle="Simple College Budget Slicer">
        <x14:slicerStyle name="Simple College Budget 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</a:t>
            </a:r>
            <a:r>
              <a:rPr lang="sl-SI"/>
              <a:t>zlika št.rojstev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rojstva!$C$16:$C$22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cat>
          <c:val>
            <c:numRef>
              <c:f>rojstva!$G$16:$G$22</c:f>
              <c:numCache>
                <c:formatCode>0.00%</c:formatCode>
                <c:ptCount val="7"/>
                <c:pt idx="0">
                  <c:v>0</c:v>
                </c:pt>
                <c:pt idx="1">
                  <c:v>-4.0224294787434944E-2</c:v>
                </c:pt>
                <c:pt idx="2">
                  <c:v>-3.8797782983829521E-2</c:v>
                </c:pt>
                <c:pt idx="3">
                  <c:v>-4.9592979620114219E-2</c:v>
                </c:pt>
                <c:pt idx="4">
                  <c:v>-1.5075376884422065E-2</c:v>
                </c:pt>
                <c:pt idx="5">
                  <c:v>-1.2667290852013124E-3</c:v>
                </c:pt>
                <c:pt idx="6">
                  <c:v>3.9721107120219701E-2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0-456A-903F-35360B35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8712784"/>
        <c:axId val="438712128"/>
      </c:barChart>
      <c:catAx>
        <c:axId val="43871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38712128"/>
        <c:crosses val="autoZero"/>
        <c:auto val="1"/>
        <c:lblAlgn val="ctr"/>
        <c:lblOffset val="100"/>
        <c:noMultiLvlLbl val="0"/>
      </c:catAx>
      <c:valAx>
        <c:axId val="43871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38712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1272540</xdr:colOff>
      <xdr:row>24</xdr:row>
      <xdr:rowOff>182880</xdr:rowOff>
    </xdr:from>
    <xdr:to>
      <xdr:col>11</xdr:col>
      <xdr:colOff>396240</xdr:colOff>
      <xdr:row>29</xdr:row>
      <xdr:rowOff>152400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C9797F0-D1D0-48A6-99CD-0372B5F40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0940" y="4747260"/>
          <a:ext cx="2804160" cy="92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1097280</xdr:colOff>
      <xdr:row>26</xdr:row>
      <xdr:rowOff>186690</xdr:rowOff>
    </xdr:from>
    <xdr:to>
      <xdr:col>7</xdr:col>
      <xdr:colOff>365760</xdr:colOff>
      <xdr:row>41</xdr:row>
      <xdr:rowOff>80010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9</xdr:row>
      <xdr:rowOff>85725</xdr:rowOff>
    </xdr:from>
    <xdr:to>
      <xdr:col>4</xdr:col>
      <xdr:colOff>428357</xdr:colOff>
      <xdr:row>11</xdr:row>
      <xdr:rowOff>50706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6900" y="2181225"/>
          <a:ext cx="1304657" cy="38408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vtor" refreshedDate="44630.425189236114" createdVersion="6" refreshedVersion="6" minRefreshableVersion="3" recordCount="3">
  <cacheSource type="worksheet">
    <worksheetSource ref="C4:D7" sheet="rojstva"/>
  </cacheSource>
  <cacheFields count="2">
    <cacheField name="LETO" numFmtId="0">
      <sharedItems containsSemiMixedTypes="0" containsString="0" containsNumber="1" containsInteger="1" minValue="1989" maxValue="1991"/>
    </cacheField>
    <cacheField name="ŠTEVILO_x000a_ ROJSTEV" numFmtId="0">
      <sharedItems containsSemiMixedTypes="0" containsString="0" containsNumber="1" containsInteger="1" minValue="21583" maxValue="234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Avtor" refreshedDate="44630.426795486113" backgroundQuery="1" createdVersion="6" refreshedVersion="6" minRefreshableVersion="3" recordCount="0" supportSubquery="1" supportAdvancedDrill="1">
  <cacheSource type="external" connectionId="1"/>
  <cacheFields count="2">
    <cacheField name="[Obseg].[LETO].[LETO]" caption="LETO" numFmtId="0" level="1">
      <sharedItems containsSemiMixedTypes="0" containsString="0" containsNumber="1" containsInteger="1" minValue="1989" maxValue="1991" count="3">
        <n v="1989"/>
        <n v="1990"/>
        <n v="1991"/>
      </sharedItems>
      <extLst>
        <ext xmlns:x15="http://schemas.microsoft.com/office/spreadsheetml/2010/11/main" uri="{4F2E5C28-24EA-4eb8-9CBF-B6C8F9C3D259}">
          <x15:cachedUniqueNames>
            <x15:cachedUniqueName index="0" name="[Obseg].[LETO].&amp;[1989]"/>
            <x15:cachedUniqueName index="1" name="[Obseg].[LETO].&amp;[1990]"/>
            <x15:cachedUniqueName index="2" name="[Obseg].[LETO].&amp;[1991]"/>
          </x15:cachedUniqueNames>
        </ext>
      </extLst>
    </cacheField>
    <cacheField name="[Measures].[Vsota ŠTEVILO  ROJSTEV]" caption="Vsota ŠTEVILO  ROJSTEV" numFmtId="0" hierarchy="8" level="32767"/>
  </cacheFields>
  <cacheHierarchies count="9">
    <cacheHierarchy uniqueName="[Obseg].[LETO]" caption="LETO" attribute="1" defaultMemberUniqueName="[Obseg].[LETO].[All]" allUniqueName="[Obseg].[LETO].[All]" dimensionUniqueName="[Obseg]" displayFolder="" count="2" memberValueDatatype="20" unbalanced="0">
      <fieldsUsage count="2">
        <fieldUsage x="-1"/>
        <fieldUsage x="0"/>
      </fieldsUsage>
    </cacheHierarchy>
    <cacheHierarchy uniqueName="[Obseg].[ŠTEVILO  ROJSTEV]" caption="ŠTEVILO  ROJSTEV" attribute="1" defaultMemberUniqueName="[Obseg].[ŠTEVILO  ROJSTEV].[All]" allUniqueName="[Obseg].[ŠTEVILO  ROJSTEV].[All]" dimensionUniqueName="[Obseg]" displayFolder="" count="0" memberValueDatatype="20" unbalanced="0"/>
    <cacheHierarchy uniqueName="[Obseg].[ŠTEVILO  PREBIVALCEV]" caption="ŠTEVILO  PREBIVALCEV" attribute="1" defaultMemberUniqueName="[Obseg].[ŠTEVILO  PREBIVALCEV].[All]" allUniqueName="[Obseg].[ŠTEVILO  PREBIVALCEV].[All]" dimensionUniqueName="[Obseg]" displayFolder="" count="0" memberValueDatatype="20" unbalanced="0"/>
    <cacheHierarchy uniqueName="[Obseg].[število rojstev  na prebivalca]" caption="število rojstev  na prebivalca" attribute="1" defaultMemberUniqueName="[Obseg].[število rojstev  na prebivalca].[All]" allUniqueName="[Obseg].[število rojstev  na prebivalca].[All]" dimensionUniqueName="[Obseg]" displayFolder="" count="0" memberValueDatatype="5" unbalanced="0"/>
    <cacheHierarchy uniqueName="[Obseg].[relativna razlika števila rojstev v primerjavi z letom 2000]" caption="relativna razlika števila rojstev v primerjavi z letom 2000" attribute="1" defaultMemberUniqueName="[Obseg].[relativna razlika števila rojstev v primerjavi z letom 2000].[All]" allUniqueName="[Obseg].[relativna razlika števila rojstev v primerjavi z letom 2000].[All]" dimensionUniqueName="[Obseg]" displayFolder="" count="0" memberValueDatatype="5" unbalanced="0"/>
    <cacheHierarchy uniqueName="[Obseg].[Ali je število rojstev večje od 20000?]" caption="Ali je število rojstev večje od 20000?" attribute="1" defaultMemberUniqueName="[Obseg].[Ali je število rojstev večje od 20000?].[All]" allUniqueName="[Obseg].[Ali je število rojstev večje od 20000?].[All]" dimensionUniqueName="[Obseg]" displayFolder="" count="0" memberValueDatatype="130" unbalanced="0"/>
    <cacheHierarchy uniqueName="[Measures].[__XL_Count Obseg]" caption="__XL_Count Obseg" measure="1" displayFolder="" measureGroup="Obseg" count="0" hidden="1"/>
    <cacheHierarchy uniqueName="[Measures].[__No measures defined]" caption="__No measures defined" measure="1" displayFolder="" count="0" hidden="1"/>
    <cacheHierarchy uniqueName="[Measures].[Vsota ŠTEVILO  ROJSTEV]" caption="Vsota ŠTEVILO  ROJSTEV" measure="1" displayFolder="" measureGroup="Obseg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2">
    <dimension measure="1" name="Measures" uniqueName="[Measures]" caption="Measures"/>
    <dimension name="Obseg" uniqueName="[Obseg]" caption="Obseg"/>
  </dimensions>
  <measureGroups count="1">
    <measureGroup name="Obseg" caption="Obseg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1989"/>
    <n v="23447"/>
  </r>
  <r>
    <n v="1990"/>
    <n v="22368"/>
  </r>
  <r>
    <n v="1991"/>
    <n v="215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Vrtilna tabela6" cacheId="28" applyNumberFormats="0" applyBorderFormats="0" applyFontFormats="0" applyPatternFormats="0" applyAlignmentFormats="0" applyWidthHeightFormats="1" dataCaption="Vrednosti" updatedVersion="6" minRefreshableVersion="3" useAutoFormatting="1" subtotalHiddenItems="1" itemPrintTitles="1" createdVersion="6" indent="0" outline="1" outlineData="1" multipleFieldFilters="0">
  <location ref="A3:B7" firstHeaderRow="1" firstDataRow="1" firstDataCol="1"/>
  <pivotFields count="2">
    <pivotField axis="axisRow" allDrilled="1" showAll="0" dataSourceSort="1" defaultAttributeDrillState="1">
      <items count="4">
        <item s="1" x="0"/>
        <item s="1" x="1"/>
        <item s="1" x="2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Vsota ŠTEVILO  ROJSTEV" fld="1" baseField="0" baseItem="0"/>
  </dataFields>
  <formats count="6">
    <format dxfId="24">
      <pivotArea field="0" type="button" dataOnly="0" labelOnly="1" outline="0" axis="axisRow" fieldPosition="0"/>
    </format>
    <format dxfId="25">
      <pivotArea dataOnly="0" labelOnly="1" fieldPosition="0">
        <references count="1">
          <reference field="0" count="1">
            <x v="0"/>
          </reference>
        </references>
      </pivotArea>
    </format>
    <format dxfId="26">
      <pivotArea type="all" dataOnly="0" outline="0" fieldPosition="0"/>
    </format>
    <format dxfId="27">
      <pivotArea field="0" type="button" dataOnly="0" labelOnly="1" outline="0" axis="axisRow" fieldPosition="0"/>
    </format>
    <format dxfId="28">
      <pivotArea dataOnly="0" labelOnly="1" fieldPosition="0">
        <references count="1">
          <reference field="0" count="0"/>
        </references>
      </pivotArea>
    </format>
    <format dxfId="29">
      <pivotArea dataOnly="0" labelOnly="1" grandRow="1" outline="0" fieldPosition="0"/>
    </format>
  </formats>
  <pivotHierarchies count="9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Income &amp; Expense Totals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rojstva!$C$4:$H$22">
        <x15:activeTabTopLevelEntity name="[Obseg]"/>
      </x15:pivotTableUISettings>
    </ext>
  </extLst>
</pivotTableDefinition>
</file>

<file path=xl/pivotTables/pivotTable2.xml><?xml version="1.0" encoding="utf-8"?>
<pivotTableDefinition xmlns="http://schemas.openxmlformats.org/spreadsheetml/2006/main" name="Vrtilna tabela3" cacheId="5" applyNumberFormats="0" applyBorderFormats="0" applyFontFormats="0" applyPatternFormats="0" applyAlignmentFormats="0" applyWidthHeightFormats="1" dataCaption="Vrednosti" updatedVersion="6" minRefreshableVersion="3" useAutoFormatting="1" itemPrintTitles="1" createdVersion="6" indent="0" outline="1" outlineData="1" multipleFieldFilters="0">
  <location ref="C32:C33" firstHeaderRow="1" firstDataRow="1" firstDataCol="0"/>
  <pivotFields count="2">
    <pivotField dataField="1" showAll="0"/>
    <pivotField showAll="0"/>
  </pivotFields>
  <rowItems count="1">
    <i/>
  </rowItems>
  <colItems count="1">
    <i/>
  </colItems>
  <dataFields count="1">
    <dataField name="Vsota od LETO" fld="0" baseField="0" baseItem="0"/>
  </dataFields>
  <pivotTableStyleInfo name="Income &amp; Expense Totals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ova tema">
  <a:themeElements>
    <a:clrScheme name="Proračun sostanovalcev v gospodinjstvu">
      <a:dk1>
        <a:sysClr val="windowText" lastClr="000000"/>
      </a:dk1>
      <a:lt1>
        <a:sysClr val="window" lastClr="FFFFFF"/>
      </a:lt1>
      <a:dk2>
        <a:srgbClr val="464646"/>
      </a:dk2>
      <a:lt2>
        <a:srgbClr val="F0F0F0"/>
      </a:lt2>
      <a:accent1>
        <a:srgbClr val="FF9900"/>
      </a:accent1>
      <a:accent2>
        <a:srgbClr val="1ECBCE"/>
      </a:accent2>
      <a:accent3>
        <a:srgbClr val="BF1A8D"/>
      </a:accent3>
      <a:accent4>
        <a:srgbClr val="7FAC39"/>
      </a:accent4>
      <a:accent5>
        <a:srgbClr val="FFC000"/>
      </a:accent5>
      <a:accent6>
        <a:srgbClr val="5B7799"/>
      </a:accent6>
      <a:hlink>
        <a:srgbClr val="00CBCE"/>
      </a:hlink>
      <a:folHlink>
        <a:srgbClr val="5B7799"/>
      </a:folHlink>
    </a:clrScheme>
    <a:fontScheme name="Household Roommate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workbookViewId="0">
      <selection activeCell="B21" sqref="B21"/>
    </sheetView>
  </sheetViews>
  <sheetFormatPr defaultRowHeight="14.4" x14ac:dyDescent="0.3"/>
  <cols>
    <col min="1" max="1" width="15.33203125" bestFit="1" customWidth="1"/>
    <col min="2" max="2" width="23.109375" bestFit="1" customWidth="1"/>
  </cols>
  <sheetData>
    <row r="3" spans="1:2" x14ac:dyDescent="0.3">
      <c r="A3" s="35" t="s">
        <v>35</v>
      </c>
      <c r="B3" s="37" t="s">
        <v>37</v>
      </c>
    </row>
    <row r="4" spans="1:2" x14ac:dyDescent="0.3">
      <c r="A4" s="36">
        <v>1989</v>
      </c>
      <c r="B4" s="38">
        <v>23447</v>
      </c>
    </row>
    <row r="5" spans="1:2" x14ac:dyDescent="0.3">
      <c r="A5" s="36">
        <v>1990</v>
      </c>
      <c r="B5" s="38">
        <v>22368</v>
      </c>
    </row>
    <row r="6" spans="1:2" x14ac:dyDescent="0.3">
      <c r="A6" s="36">
        <v>1991</v>
      </c>
      <c r="B6" s="38">
        <v>21583</v>
      </c>
    </row>
    <row r="7" spans="1:2" x14ac:dyDescent="0.3">
      <c r="A7" s="36" t="s">
        <v>36</v>
      </c>
      <c r="B7" s="38">
        <v>67398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9"/>
  <sheetViews>
    <sheetView tabSelected="1" topLeftCell="B1" workbookViewId="0">
      <selection activeCell="G11" sqref="G11"/>
    </sheetView>
  </sheetViews>
  <sheetFormatPr defaultColWidth="9" defaultRowHeight="15" customHeight="1" x14ac:dyDescent="0.25"/>
  <cols>
    <col min="1" max="1" width="11.33203125" style="1" customWidth="1"/>
    <col min="2" max="2" width="9" style="1"/>
    <col min="3" max="3" width="13.88671875" style="1" customWidth="1"/>
    <col min="4" max="4" width="15.21875" style="1" customWidth="1"/>
    <col min="5" max="5" width="19.88671875" style="1" customWidth="1"/>
    <col min="6" max="6" width="25.77734375" style="1" bestFit="1" customWidth="1"/>
    <col min="7" max="7" width="51.5546875" style="1" bestFit="1" customWidth="1"/>
    <col min="8" max="8" width="22.21875" style="2" customWidth="1"/>
    <col min="9" max="9" width="9" style="1"/>
    <col min="10" max="10" width="12.21875" style="1" customWidth="1"/>
    <col min="11" max="11" width="10.21875" style="1" customWidth="1"/>
    <col min="12" max="12" width="12.44140625" style="1" customWidth="1"/>
    <col min="13" max="16384" width="9" style="1"/>
  </cols>
  <sheetData>
    <row r="1" spans="1:11" ht="15" customHeight="1" x14ac:dyDescent="0.35">
      <c r="A1" s="21" t="s">
        <v>12</v>
      </c>
      <c r="B1" s="1">
        <f>SUM(C1:H1,A24:A29)</f>
        <v>27</v>
      </c>
      <c r="C1" s="17">
        <v>1</v>
      </c>
      <c r="D1" s="17">
        <v>2</v>
      </c>
      <c r="F1" s="17">
        <v>2</v>
      </c>
      <c r="G1" s="17">
        <v>4</v>
      </c>
      <c r="H1" s="17">
        <v>4</v>
      </c>
    </row>
    <row r="2" spans="1:11" ht="15" customHeight="1" x14ac:dyDescent="0.35">
      <c r="A2" s="21" t="s">
        <v>13</v>
      </c>
      <c r="B2" s="1">
        <f>SUM(C2:H2,B24:B29)</f>
        <v>27</v>
      </c>
      <c r="C2" s="18">
        <v>1</v>
      </c>
      <c r="D2" s="18">
        <v>2</v>
      </c>
      <c r="F2" s="18">
        <v>2</v>
      </c>
      <c r="G2" s="18">
        <v>4</v>
      </c>
      <c r="H2" s="18">
        <v>4</v>
      </c>
    </row>
    <row r="4" spans="1:11" s="26" customFormat="1" ht="14.4" x14ac:dyDescent="0.35">
      <c r="C4" s="31" t="s">
        <v>4</v>
      </c>
      <c r="D4" s="5" t="s">
        <v>3</v>
      </c>
      <c r="E4" s="5" t="s">
        <v>2</v>
      </c>
      <c r="F4" s="27" t="s">
        <v>1</v>
      </c>
      <c r="G4" s="27" t="s">
        <v>27</v>
      </c>
      <c r="H4" s="27" t="s">
        <v>0</v>
      </c>
      <c r="I4" s="28"/>
      <c r="J4" s="26" t="s">
        <v>33</v>
      </c>
      <c r="K4" s="26">
        <f>AVERAGE(D5:D22)</f>
        <v>19079.777777777777</v>
      </c>
    </row>
    <row r="5" spans="1:11" ht="15" customHeight="1" x14ac:dyDescent="0.25">
      <c r="C5" s="6">
        <v>1989</v>
      </c>
      <c r="D5" s="6">
        <v>23447</v>
      </c>
      <c r="E5" s="7">
        <v>1996377</v>
      </c>
      <c r="F5" s="32">
        <f>D5/E5</f>
        <v>1.1744775661110101E-2</v>
      </c>
      <c r="G5" s="33">
        <f>100%-$D$16/D5</f>
        <v>0.22463428157120313</v>
      </c>
      <c r="H5" s="4" t="str">
        <f>IF(D5&gt;$K$4,"da","ne")</f>
        <v>da</v>
      </c>
      <c r="I5" s="3"/>
    </row>
    <row r="6" spans="1:11" ht="15" customHeight="1" x14ac:dyDescent="0.25">
      <c r="C6" s="6">
        <v>1990</v>
      </c>
      <c r="D6" s="6">
        <v>22368</v>
      </c>
      <c r="E6" s="7">
        <v>1999945</v>
      </c>
      <c r="F6" s="32">
        <f t="shared" ref="F6:F22" si="0">D6/E6</f>
        <v>1.1184307568458132E-2</v>
      </c>
      <c r="G6" s="33">
        <f t="shared" ref="G6:G22" si="1">100%-$D$16/D6</f>
        <v>0.1872317596566524</v>
      </c>
      <c r="H6" s="4" t="str">
        <f t="shared" ref="H6:H22" si="2">IF(D6&gt;$K$4,"da","ne")</f>
        <v>da</v>
      </c>
      <c r="I6" s="3"/>
    </row>
    <row r="7" spans="1:11" ht="15" customHeight="1" x14ac:dyDescent="0.25">
      <c r="C7" s="6">
        <v>1991</v>
      </c>
      <c r="D7" s="6">
        <v>21583</v>
      </c>
      <c r="E7" s="7">
        <v>1998912</v>
      </c>
      <c r="F7" s="32">
        <f t="shared" si="0"/>
        <v>1.0797373771331605E-2</v>
      </c>
      <c r="G7" s="33">
        <f t="shared" si="1"/>
        <v>0.15767038873187234</v>
      </c>
      <c r="H7" s="4" t="str">
        <f t="shared" si="2"/>
        <v>da</v>
      </c>
      <c r="I7" s="3"/>
    </row>
    <row r="8" spans="1:11" ht="15" customHeight="1" x14ac:dyDescent="0.25">
      <c r="C8" s="6">
        <v>1992</v>
      </c>
      <c r="D8" s="6">
        <v>19982</v>
      </c>
      <c r="E8" s="7">
        <v>1994084</v>
      </c>
      <c r="F8" s="32">
        <f t="shared" si="0"/>
        <v>1.0020641056244371E-2</v>
      </c>
      <c r="G8" s="33">
        <f t="shared" si="1"/>
        <v>9.0181163046742063E-2</v>
      </c>
      <c r="H8" s="4" t="str">
        <f t="shared" si="2"/>
        <v>da</v>
      </c>
      <c r="I8" s="3"/>
    </row>
    <row r="9" spans="1:11" ht="15" customHeight="1" x14ac:dyDescent="0.25">
      <c r="C9" s="6">
        <v>1993</v>
      </c>
      <c r="D9" s="6">
        <v>19793</v>
      </c>
      <c r="E9" s="7">
        <v>1989408</v>
      </c>
      <c r="F9" s="32">
        <f t="shared" si="0"/>
        <v>9.9491909150862968E-3</v>
      </c>
      <c r="G9" s="33">
        <f t="shared" si="1"/>
        <v>8.1493457282877824E-2</v>
      </c>
      <c r="H9" s="4" t="str">
        <f t="shared" si="2"/>
        <v>da</v>
      </c>
      <c r="I9" s="3"/>
    </row>
    <row r="10" spans="1:11" ht="15" customHeight="1" x14ac:dyDescent="0.25">
      <c r="C10" s="6">
        <v>1994</v>
      </c>
      <c r="D10" s="6">
        <v>19463</v>
      </c>
      <c r="E10" s="7">
        <v>1989477</v>
      </c>
      <c r="F10" s="32">
        <f t="shared" si="0"/>
        <v>9.7829731130342299E-3</v>
      </c>
      <c r="G10" s="33">
        <f t="shared" si="1"/>
        <v>6.5919950675640937E-2</v>
      </c>
      <c r="H10" s="4" t="str">
        <f t="shared" si="2"/>
        <v>da</v>
      </c>
      <c r="I10" s="3"/>
    </row>
    <row r="11" spans="1:11" ht="15" customHeight="1" x14ac:dyDescent="0.25">
      <c r="C11" s="6">
        <v>1995</v>
      </c>
      <c r="D11" s="6">
        <v>18980</v>
      </c>
      <c r="E11" s="7">
        <v>1990266</v>
      </c>
      <c r="F11" s="32">
        <f t="shared" si="0"/>
        <v>9.5364137256025074E-3</v>
      </c>
      <c r="G11" s="33">
        <f t="shared" si="1"/>
        <v>4.2149631190727121E-2</v>
      </c>
      <c r="H11" s="4" t="str">
        <f t="shared" si="2"/>
        <v>ne</v>
      </c>
      <c r="I11" s="3"/>
    </row>
    <row r="12" spans="1:11" ht="15" customHeight="1" x14ac:dyDescent="0.25">
      <c r="C12" s="6">
        <v>1996</v>
      </c>
      <c r="D12" s="6">
        <v>18788</v>
      </c>
      <c r="E12" s="7">
        <v>1986989</v>
      </c>
      <c r="F12" s="32">
        <f t="shared" si="0"/>
        <v>9.4555128387726357E-3</v>
      </c>
      <c r="G12" s="33">
        <f t="shared" si="1"/>
        <v>3.2361081541409376E-2</v>
      </c>
      <c r="H12" s="4" t="str">
        <f t="shared" si="2"/>
        <v>ne</v>
      </c>
      <c r="I12" s="3"/>
    </row>
    <row r="13" spans="1:11" ht="15" customHeight="1" x14ac:dyDescent="0.25">
      <c r="C13" s="6">
        <v>1997</v>
      </c>
      <c r="D13" s="6">
        <v>18165</v>
      </c>
      <c r="E13" s="7">
        <v>1984923</v>
      </c>
      <c r="F13" s="32">
        <f t="shared" si="0"/>
        <v>9.1514884960273019E-3</v>
      </c>
      <c r="G13" s="33">
        <f t="shared" si="1"/>
        <v>-8.2576383154409072E-4</v>
      </c>
      <c r="H13" s="4" t="str">
        <f t="shared" si="2"/>
        <v>ne</v>
      </c>
      <c r="I13" s="3"/>
    </row>
    <row r="14" spans="1:11" ht="15" customHeight="1" x14ac:dyDescent="0.25">
      <c r="C14" s="6">
        <v>1998</v>
      </c>
      <c r="D14" s="6">
        <v>17856</v>
      </c>
      <c r="E14" s="7">
        <v>1978334</v>
      </c>
      <c r="F14" s="32">
        <f t="shared" si="0"/>
        <v>9.0257762339422971E-3</v>
      </c>
      <c r="G14" s="33">
        <f t="shared" si="1"/>
        <v>-1.8145161290322509E-2</v>
      </c>
      <c r="H14" s="4" t="str">
        <f t="shared" si="2"/>
        <v>ne</v>
      </c>
      <c r="I14" s="3"/>
    </row>
    <row r="15" spans="1:11" ht="15" customHeight="1" x14ac:dyDescent="0.25">
      <c r="C15" s="6">
        <v>1999</v>
      </c>
      <c r="D15" s="6">
        <v>17533</v>
      </c>
      <c r="E15" s="7">
        <v>1987755</v>
      </c>
      <c r="F15" s="32">
        <f t="shared" si="0"/>
        <v>8.8205035328800582E-3</v>
      </c>
      <c r="G15" s="33">
        <f t="shared" si="1"/>
        <v>-3.6901842240346872E-2</v>
      </c>
      <c r="H15" s="4" t="str">
        <f t="shared" si="2"/>
        <v>ne</v>
      </c>
      <c r="I15" s="3"/>
    </row>
    <row r="16" spans="1:11" ht="15" customHeight="1" x14ac:dyDescent="0.25">
      <c r="C16" s="8">
        <v>2000</v>
      </c>
      <c r="D16" s="8">
        <v>18180</v>
      </c>
      <c r="E16" s="9">
        <v>1990094</v>
      </c>
      <c r="F16" s="32">
        <f t="shared" si="0"/>
        <v>9.1352468777856719E-3</v>
      </c>
      <c r="G16" s="33">
        <f t="shared" si="1"/>
        <v>0</v>
      </c>
      <c r="H16" s="4" t="str">
        <f t="shared" si="2"/>
        <v>ne</v>
      </c>
      <c r="I16" s="3"/>
    </row>
    <row r="17" spans="1:9" ht="15" customHeight="1" x14ac:dyDescent="0.25">
      <c r="C17" s="6">
        <v>2001</v>
      </c>
      <c r="D17" s="6">
        <v>17477</v>
      </c>
      <c r="E17" s="7">
        <v>1994026</v>
      </c>
      <c r="F17" s="32">
        <f t="shared" si="0"/>
        <v>8.7646800994570784E-3</v>
      </c>
      <c r="G17" s="33">
        <f t="shared" si="1"/>
        <v>-4.0224294787434944E-2</v>
      </c>
      <c r="H17" s="4" t="str">
        <f t="shared" si="2"/>
        <v>ne</v>
      </c>
      <c r="I17" s="3"/>
    </row>
    <row r="18" spans="1:9" ht="15" customHeight="1" x14ac:dyDescent="0.25">
      <c r="C18" s="6">
        <v>2002</v>
      </c>
      <c r="D18" s="6">
        <v>17501</v>
      </c>
      <c r="E18" s="7">
        <v>1995033</v>
      </c>
      <c r="F18" s="32">
        <f t="shared" si="0"/>
        <v>8.7722859722119892E-3</v>
      </c>
      <c r="G18" s="33">
        <f t="shared" si="1"/>
        <v>-3.8797782983829521E-2</v>
      </c>
      <c r="H18" s="4" t="str">
        <f t="shared" si="2"/>
        <v>ne</v>
      </c>
      <c r="I18" s="3"/>
    </row>
    <row r="19" spans="1:9" ht="15" customHeight="1" x14ac:dyDescent="0.25">
      <c r="C19" s="6">
        <v>2003</v>
      </c>
      <c r="D19" s="6">
        <v>17321</v>
      </c>
      <c r="E19" s="7">
        <v>1996433</v>
      </c>
      <c r="F19" s="32">
        <f t="shared" si="0"/>
        <v>8.6759735989136617E-3</v>
      </c>
      <c r="G19" s="33">
        <f t="shared" si="1"/>
        <v>-4.9592979620114219E-2</v>
      </c>
      <c r="H19" s="4" t="str">
        <f t="shared" si="2"/>
        <v>ne</v>
      </c>
      <c r="I19" s="3"/>
    </row>
    <row r="20" spans="1:9" ht="15" customHeight="1" x14ac:dyDescent="0.25">
      <c r="C20" s="6">
        <v>2004</v>
      </c>
      <c r="D20" s="6">
        <v>17910</v>
      </c>
      <c r="E20" s="7">
        <v>1997590</v>
      </c>
      <c r="F20" s="32">
        <f t="shared" si="0"/>
        <v>8.9658037935712535E-3</v>
      </c>
      <c r="G20" s="33">
        <f t="shared" si="1"/>
        <v>-1.5075376884422065E-2</v>
      </c>
      <c r="H20" s="4" t="str">
        <f t="shared" si="2"/>
        <v>ne</v>
      </c>
      <c r="I20" s="3"/>
    </row>
    <row r="21" spans="1:9" ht="15" customHeight="1" x14ac:dyDescent="0.25">
      <c r="C21" s="6">
        <v>2005</v>
      </c>
      <c r="D21" s="6">
        <v>18157</v>
      </c>
      <c r="E21" s="7">
        <v>2003358</v>
      </c>
      <c r="F21" s="32">
        <f t="shared" si="0"/>
        <v>9.0632827482656619E-3</v>
      </c>
      <c r="G21" s="33">
        <f t="shared" si="1"/>
        <v>-1.2667290852013124E-3</v>
      </c>
      <c r="H21" s="4" t="str">
        <f t="shared" si="2"/>
        <v>ne</v>
      </c>
      <c r="I21" s="3"/>
    </row>
    <row r="22" spans="1:9" ht="15" customHeight="1" x14ac:dyDescent="0.25">
      <c r="C22" s="6">
        <v>2006</v>
      </c>
      <c r="D22" s="6">
        <v>18932</v>
      </c>
      <c r="E22" s="7">
        <v>2010377</v>
      </c>
      <c r="F22" s="32">
        <f t="shared" si="0"/>
        <v>9.4171391733988211E-3</v>
      </c>
      <c r="G22" s="33">
        <f t="shared" si="1"/>
        <v>3.9721107120219701E-2</v>
      </c>
      <c r="H22" s="4" t="str">
        <f t="shared" si="2"/>
        <v>ne</v>
      </c>
      <c r="I22" s="3"/>
    </row>
    <row r="23" spans="1:9" ht="15" customHeight="1" x14ac:dyDescent="0.25">
      <c r="C23" s="3"/>
      <c r="D23" s="3"/>
      <c r="E23" s="3"/>
      <c r="F23" s="10"/>
      <c r="G23" s="3"/>
      <c r="H23" s="3"/>
      <c r="I23" s="3"/>
    </row>
    <row r="24" spans="1:9" ht="15" customHeight="1" x14ac:dyDescent="0.35">
      <c r="A24" s="17">
        <v>2</v>
      </c>
      <c r="B24" s="18">
        <v>2</v>
      </c>
      <c r="C24" s="14">
        <f>LARGE(D5:D22,2)</f>
        <v>22368</v>
      </c>
      <c r="D24" s="12" t="s">
        <v>11</v>
      </c>
      <c r="E24" s="12"/>
      <c r="F24" s="12"/>
      <c r="G24" s="13"/>
      <c r="H24" s="13"/>
    </row>
    <row r="25" spans="1:9" ht="15" customHeight="1" x14ac:dyDescent="0.35">
      <c r="A25" s="17">
        <v>2</v>
      </c>
      <c r="B25" s="18">
        <v>2</v>
      </c>
      <c r="C25" s="14">
        <f>COUNTIF(D5:D22,"&gt;20000")</f>
        <v>3</v>
      </c>
      <c r="D25" s="30" t="s">
        <v>5</v>
      </c>
      <c r="E25" s="30"/>
      <c r="F25" s="30"/>
      <c r="G25" s="30"/>
      <c r="H25" s="30"/>
    </row>
    <row r="26" spans="1:9" ht="15" customHeight="1" x14ac:dyDescent="0.35">
      <c r="A26" s="19"/>
      <c r="B26" s="19"/>
      <c r="C26" s="19"/>
      <c r="D26" s="19"/>
      <c r="E26" s="19"/>
      <c r="F26" s="19"/>
      <c r="G26" s="19"/>
      <c r="H26" s="19"/>
    </row>
    <row r="27" spans="1:9" ht="15" customHeight="1" x14ac:dyDescent="0.35">
      <c r="A27" s="17">
        <v>5</v>
      </c>
      <c r="B27" s="18">
        <v>5</v>
      </c>
      <c r="C27" s="29" t="s">
        <v>28</v>
      </c>
      <c r="D27" s="29"/>
      <c r="E27" s="29"/>
      <c r="F27" s="29"/>
      <c r="G27" s="29"/>
      <c r="H27" s="29"/>
    </row>
    <row r="29" spans="1:9" ht="15" customHeight="1" x14ac:dyDescent="0.35">
      <c r="A29" s="17">
        <v>5</v>
      </c>
      <c r="B29" s="18">
        <v>5</v>
      </c>
      <c r="C29" s="29" t="s">
        <v>29</v>
      </c>
    </row>
    <row r="32" spans="1:9" ht="14.4" x14ac:dyDescent="0.3">
      <c r="C32" t="s">
        <v>34</v>
      </c>
      <c r="D32"/>
      <c r="E32"/>
    </row>
    <row r="33" spans="3:5" ht="14.4" x14ac:dyDescent="0.3">
      <c r="C33" s="34">
        <v>5970</v>
      </c>
      <c r="D33"/>
      <c r="E33"/>
    </row>
    <row r="34" spans="3:5" ht="14.4" x14ac:dyDescent="0.3">
      <c r="C34"/>
      <c r="D34"/>
      <c r="E34"/>
    </row>
    <row r="35" spans="3:5" ht="14.4" x14ac:dyDescent="0.3">
      <c r="C35"/>
      <c r="D35"/>
      <c r="E35"/>
    </row>
    <row r="36" spans="3:5" ht="14.4" x14ac:dyDescent="0.3">
      <c r="C36"/>
      <c r="D36"/>
      <c r="E36"/>
    </row>
    <row r="37" spans="3:5" ht="14.4" x14ac:dyDescent="0.3">
      <c r="C37"/>
      <c r="D37"/>
      <c r="E37"/>
    </row>
    <row r="38" spans="3:5" ht="14.4" x14ac:dyDescent="0.3">
      <c r="C38"/>
      <c r="D38"/>
      <c r="E38"/>
    </row>
    <row r="39" spans="3:5" ht="14.4" x14ac:dyDescent="0.3">
      <c r="C39"/>
      <c r="D39"/>
      <c r="E39"/>
    </row>
    <row r="40" spans="3:5" ht="14.4" x14ac:dyDescent="0.3">
      <c r="C40"/>
      <c r="D40"/>
      <c r="E40"/>
    </row>
    <row r="41" spans="3:5" ht="14.4" x14ac:dyDescent="0.3">
      <c r="C41"/>
      <c r="D41"/>
      <c r="E41"/>
    </row>
    <row r="42" spans="3:5" ht="14.4" x14ac:dyDescent="0.3">
      <c r="C42"/>
      <c r="D42"/>
      <c r="E42"/>
    </row>
    <row r="43" spans="3:5" ht="14.4" x14ac:dyDescent="0.3">
      <c r="C43"/>
      <c r="D43"/>
      <c r="E43"/>
    </row>
    <row r="44" spans="3:5" ht="14.4" x14ac:dyDescent="0.3">
      <c r="C44"/>
      <c r="D44"/>
      <c r="E44"/>
    </row>
    <row r="45" spans="3:5" ht="14.4" x14ac:dyDescent="0.3">
      <c r="C45"/>
      <c r="D45"/>
      <c r="E45"/>
    </row>
    <row r="46" spans="3:5" ht="14.4" x14ac:dyDescent="0.3">
      <c r="C46"/>
      <c r="D46"/>
      <c r="E46"/>
    </row>
    <row r="47" spans="3:5" ht="14.4" x14ac:dyDescent="0.3">
      <c r="C47"/>
      <c r="D47"/>
      <c r="E47"/>
    </row>
    <row r="48" spans="3:5" ht="14.4" x14ac:dyDescent="0.3">
      <c r="C48"/>
      <c r="D48"/>
      <c r="E48"/>
    </row>
    <row r="49" spans="3:5" ht="14.4" x14ac:dyDescent="0.3">
      <c r="C49"/>
      <c r="D49"/>
      <c r="E49"/>
    </row>
  </sheetData>
  <mergeCells count="1">
    <mergeCell ref="D25:H25"/>
  </mergeCells>
  <conditionalFormatting sqref="D5">
    <cfRule type="cellIs" dxfId="4" priority="3" operator="lessThan">
      <formula>$D$16</formula>
    </cfRule>
  </conditionalFormatting>
  <conditionalFormatting sqref="D6:D22">
    <cfRule type="cellIs" dxfId="3" priority="2" operator="lessThan">
      <formula>$D$16</formula>
    </cfRule>
  </conditionalFormatting>
  <conditionalFormatting sqref="D5:D22">
    <cfRule type="cellIs" dxfId="0" priority="1" operator="lessThan">
      <formula>$D$16</formula>
    </cfRule>
  </conditionalFormatting>
  <pageMargins left="0.75" right="0.75" top="1" bottom="1" header="0" footer="0"/>
  <pageSetup orientation="portrait" horizontalDpi="360" verticalDpi="360" r:id="rId2"/>
  <headerFooter alignWithMargins="0">
    <oddHeader>&amp;A</oddHeader>
    <oddFooter>Stran &amp;P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L14" sqref="L14"/>
    </sheetView>
  </sheetViews>
  <sheetFormatPr defaultRowHeight="14.4" x14ac:dyDescent="0.3"/>
  <cols>
    <col min="8" max="8" width="14.44140625" bestFit="1" customWidth="1"/>
    <col min="9" max="9" width="13.33203125" bestFit="1" customWidth="1"/>
    <col min="10" max="10" width="20.5546875" bestFit="1" customWidth="1"/>
  </cols>
  <sheetData>
    <row r="1" spans="1:15" x14ac:dyDescent="0.3">
      <c r="A1" s="21" t="s">
        <v>12</v>
      </c>
      <c r="B1" s="21" t="s">
        <v>13</v>
      </c>
    </row>
    <row r="2" spans="1:15" ht="15" x14ac:dyDescent="0.35">
      <c r="A2" s="17">
        <v>2</v>
      </c>
      <c r="B2" s="18">
        <v>2</v>
      </c>
      <c r="C2" t="s">
        <v>19</v>
      </c>
    </row>
    <row r="3" spans="1:15" ht="15" x14ac:dyDescent="0.35">
      <c r="A3" s="17">
        <v>1</v>
      </c>
      <c r="B3" s="18">
        <v>1</v>
      </c>
      <c r="C3" t="s">
        <v>18</v>
      </c>
    </row>
    <row r="4" spans="1:15" ht="15" x14ac:dyDescent="0.35">
      <c r="A4" s="17">
        <v>4</v>
      </c>
      <c r="B4" s="18">
        <v>4</v>
      </c>
      <c r="C4" t="s">
        <v>20</v>
      </c>
    </row>
    <row r="5" spans="1:15" ht="15" x14ac:dyDescent="0.35">
      <c r="A5" s="17">
        <v>2</v>
      </c>
      <c r="B5" s="18">
        <v>2</v>
      </c>
      <c r="C5" t="s">
        <v>21</v>
      </c>
      <c r="O5" s="39"/>
    </row>
    <row r="6" spans="1:15" ht="15" x14ac:dyDescent="0.35">
      <c r="A6" s="22">
        <f>SUM(A2:A5)</f>
        <v>9</v>
      </c>
      <c r="B6" s="23">
        <f>SUM(B2:B5)</f>
        <v>9</v>
      </c>
      <c r="O6" s="39"/>
    </row>
    <row r="7" spans="1:15" x14ac:dyDescent="0.3">
      <c r="O7" s="39"/>
    </row>
    <row r="8" spans="1:15" x14ac:dyDescent="0.3">
      <c r="C8" t="s">
        <v>22</v>
      </c>
      <c r="E8" s="20">
        <v>5</v>
      </c>
      <c r="H8" s="24" t="s">
        <v>30</v>
      </c>
      <c r="I8" s="24" t="s">
        <v>31</v>
      </c>
      <c r="J8" s="24" t="s">
        <v>32</v>
      </c>
      <c r="O8" s="39"/>
    </row>
    <row r="9" spans="1:15" x14ac:dyDescent="0.3">
      <c r="H9" s="39">
        <v>0</v>
      </c>
      <c r="I9">
        <f>RADIANS(H9)</f>
        <v>0</v>
      </c>
      <c r="J9">
        <f>(H9/360)*2*PI()*$E$8</f>
        <v>0</v>
      </c>
      <c r="O9" s="39"/>
    </row>
    <row r="10" spans="1:15" x14ac:dyDescent="0.3">
      <c r="H10" s="39">
        <f>H9+30</f>
        <v>30</v>
      </c>
      <c r="I10">
        <f t="shared" ref="I10:I21" si="0">RADIANS(H10)</f>
        <v>0.52359877559829882</v>
      </c>
      <c r="J10">
        <f t="shared" ref="J10:J21" si="1">(H10/360)*2*PI()*$E$8</f>
        <v>2.617993877991494</v>
      </c>
      <c r="O10" s="39"/>
    </row>
    <row r="11" spans="1:15" x14ac:dyDescent="0.3">
      <c r="H11" s="39">
        <f t="shared" ref="H11:H18" si="2">H10+30</f>
        <v>60</v>
      </c>
      <c r="I11">
        <f t="shared" si="0"/>
        <v>1.0471975511965976</v>
      </c>
      <c r="J11">
        <f t="shared" si="1"/>
        <v>5.2359877559829879</v>
      </c>
      <c r="O11" s="39"/>
    </row>
    <row r="12" spans="1:15" x14ac:dyDescent="0.3">
      <c r="H12" s="39">
        <f t="shared" si="2"/>
        <v>90</v>
      </c>
      <c r="I12">
        <f t="shared" si="0"/>
        <v>1.5707963267948966</v>
      </c>
      <c r="J12">
        <f t="shared" si="1"/>
        <v>7.8539816339744828</v>
      </c>
      <c r="O12" s="39"/>
    </row>
    <row r="13" spans="1:15" x14ac:dyDescent="0.3">
      <c r="H13" s="39">
        <f t="shared" si="2"/>
        <v>120</v>
      </c>
      <c r="I13">
        <f t="shared" si="0"/>
        <v>2.0943951023931953</v>
      </c>
      <c r="J13">
        <f t="shared" si="1"/>
        <v>10.471975511965976</v>
      </c>
      <c r="O13" s="39"/>
    </row>
    <row r="14" spans="1:15" x14ac:dyDescent="0.3">
      <c r="H14" s="39">
        <f t="shared" si="2"/>
        <v>150</v>
      </c>
      <c r="I14">
        <f t="shared" si="0"/>
        <v>2.6179938779914944</v>
      </c>
      <c r="J14">
        <f t="shared" si="1"/>
        <v>13.089969389957473</v>
      </c>
      <c r="O14" s="39"/>
    </row>
    <row r="15" spans="1:15" x14ac:dyDescent="0.3">
      <c r="H15" s="39">
        <f t="shared" si="2"/>
        <v>180</v>
      </c>
      <c r="I15">
        <f t="shared" si="0"/>
        <v>3.1415926535897931</v>
      </c>
      <c r="J15">
        <f t="shared" si="1"/>
        <v>15.707963267948966</v>
      </c>
      <c r="O15" s="39"/>
    </row>
    <row r="16" spans="1:15" x14ac:dyDescent="0.3">
      <c r="H16" s="39">
        <f t="shared" si="2"/>
        <v>210</v>
      </c>
      <c r="I16">
        <f t="shared" si="0"/>
        <v>3.6651914291880923</v>
      </c>
      <c r="J16">
        <f t="shared" si="1"/>
        <v>18.32595714594046</v>
      </c>
      <c r="O16" s="39"/>
    </row>
    <row r="17" spans="8:15" x14ac:dyDescent="0.3">
      <c r="H17" s="39">
        <f t="shared" si="2"/>
        <v>240</v>
      </c>
      <c r="I17">
        <f t="shared" si="0"/>
        <v>4.1887902047863905</v>
      </c>
      <c r="J17">
        <f t="shared" si="1"/>
        <v>20.943951023931952</v>
      </c>
      <c r="O17" s="39"/>
    </row>
    <row r="18" spans="8:15" x14ac:dyDescent="0.3">
      <c r="H18" s="39">
        <f t="shared" si="2"/>
        <v>270</v>
      </c>
      <c r="I18">
        <f t="shared" si="0"/>
        <v>4.7123889803846897</v>
      </c>
      <c r="J18">
        <f t="shared" si="1"/>
        <v>23.561944901923447</v>
      </c>
    </row>
    <row r="19" spans="8:15" x14ac:dyDescent="0.3">
      <c r="H19" s="39">
        <f>H18+30</f>
        <v>300</v>
      </c>
      <c r="I19">
        <f t="shared" si="0"/>
        <v>5.2359877559829888</v>
      </c>
      <c r="J19">
        <f t="shared" si="1"/>
        <v>26.179938779914945</v>
      </c>
    </row>
    <row r="20" spans="8:15" x14ac:dyDescent="0.3">
      <c r="H20" s="39">
        <f>H19+30</f>
        <v>330</v>
      </c>
      <c r="I20">
        <f t="shared" si="0"/>
        <v>5.7595865315812871</v>
      </c>
      <c r="J20">
        <f t="shared" si="1"/>
        <v>28.797932657906436</v>
      </c>
    </row>
    <row r="21" spans="8:15" x14ac:dyDescent="0.3">
      <c r="H21" s="39">
        <f t="shared" ref="H21" si="3">H20+30</f>
        <v>360</v>
      </c>
      <c r="I21">
        <f t="shared" si="0"/>
        <v>6.2831853071795862</v>
      </c>
      <c r="J21">
        <f t="shared" si="1"/>
        <v>31.415926535897931</v>
      </c>
    </row>
  </sheetData>
  <dataValidations count="1">
    <dataValidation type="custom" allowBlank="1" showInputMessage="1" showErrorMessage="1" sqref="E8">
      <formula1>E8&lt;=10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H10" sqref="H10"/>
    </sheetView>
  </sheetViews>
  <sheetFormatPr defaultRowHeight="14.4" x14ac:dyDescent="0.3"/>
  <sheetData>
    <row r="1" spans="1:6" x14ac:dyDescent="0.3">
      <c r="A1" s="21" t="s">
        <v>12</v>
      </c>
      <c r="B1" s="21" t="s">
        <v>13</v>
      </c>
    </row>
    <row r="2" spans="1:6" ht="15" x14ac:dyDescent="0.35">
      <c r="A2" s="17">
        <v>3</v>
      </c>
      <c r="B2" s="18">
        <v>3</v>
      </c>
      <c r="C2" t="s">
        <v>26</v>
      </c>
    </row>
    <row r="3" spans="1:6" ht="15" x14ac:dyDescent="0.35">
      <c r="A3" s="17">
        <v>2</v>
      </c>
      <c r="B3" s="18">
        <v>2</v>
      </c>
      <c r="C3" t="s">
        <v>14</v>
      </c>
    </row>
    <row r="4" spans="1:6" ht="15" x14ac:dyDescent="0.35">
      <c r="A4" s="17">
        <v>2</v>
      </c>
      <c r="B4" s="18">
        <v>2</v>
      </c>
      <c r="C4" t="s">
        <v>15</v>
      </c>
    </row>
    <row r="5" spans="1:6" ht="15" x14ac:dyDescent="0.35">
      <c r="A5" s="17">
        <v>2</v>
      </c>
      <c r="B5" s="18">
        <v>2</v>
      </c>
      <c r="C5" t="s">
        <v>17</v>
      </c>
    </row>
    <row r="6" spans="1:6" ht="15" x14ac:dyDescent="0.35">
      <c r="A6" s="22">
        <f>SUM(A2:A5)</f>
        <v>9</v>
      </c>
      <c r="B6" s="23">
        <f>SUM(B2:B5)</f>
        <v>9</v>
      </c>
    </row>
    <row r="8" spans="1:6" ht="28.8" x14ac:dyDescent="0.3">
      <c r="A8" s="11" t="s">
        <v>6</v>
      </c>
      <c r="B8" s="11" t="s">
        <v>7</v>
      </c>
      <c r="C8" s="11" t="s">
        <v>8</v>
      </c>
      <c r="D8" s="11" t="s">
        <v>9</v>
      </c>
      <c r="E8" s="16" t="s">
        <v>16</v>
      </c>
      <c r="F8" s="16" t="s">
        <v>10</v>
      </c>
    </row>
    <row r="9" spans="1:6" x14ac:dyDescent="0.3">
      <c r="A9">
        <v>2</v>
      </c>
      <c r="B9">
        <v>5</v>
      </c>
      <c r="C9">
        <v>8</v>
      </c>
      <c r="D9" t="str">
        <f>IF(A9+B9=C9,"true","false")</f>
        <v>false</v>
      </c>
      <c r="E9" s="15" t="str">
        <f>IF(A9+B9=C9,"DA","NE")</f>
        <v>NE</v>
      </c>
      <c r="F9">
        <f>IF(D9="false",A9+B9,"ok")</f>
        <v>7</v>
      </c>
    </row>
    <row r="10" spans="1:6" x14ac:dyDescent="0.3">
      <c r="A10">
        <v>3</v>
      </c>
      <c r="B10">
        <v>-3</v>
      </c>
      <c r="C10">
        <v>0</v>
      </c>
      <c r="D10" t="str">
        <f>IF(A10+B10=C10,"true","false")</f>
        <v>true</v>
      </c>
      <c r="E10" s="15" t="str">
        <f>IF(A10+B10=C10,"DA","NE")</f>
        <v>DA</v>
      </c>
      <c r="F10" t="str">
        <f>IF(D10="false",A10+B10,"ok")</f>
        <v>ok</v>
      </c>
    </row>
    <row r="11" spans="1:6" x14ac:dyDescent="0.3">
      <c r="A11" s="20">
        <f ca="1">RAND()</f>
        <v>0.1193310022237446</v>
      </c>
      <c r="B11" s="20">
        <f t="shared" ref="B11:C11" ca="1" si="0">RAND()</f>
        <v>0.38984200025390403</v>
      </c>
      <c r="C11" s="20">
        <f t="shared" ca="1" si="0"/>
        <v>0.91790470161471516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"/>
  <sheetViews>
    <sheetView topLeftCell="A4" workbookViewId="0">
      <selection activeCell="F24" sqref="F24"/>
    </sheetView>
  </sheetViews>
  <sheetFormatPr defaultRowHeight="14.4" x14ac:dyDescent="0.3"/>
  <sheetData>
    <row r="2" spans="2:4" x14ac:dyDescent="0.3">
      <c r="C2" s="21" t="s">
        <v>12</v>
      </c>
      <c r="D2" s="21" t="s">
        <v>13</v>
      </c>
    </row>
    <row r="3" spans="2:4" x14ac:dyDescent="0.3">
      <c r="B3" t="s">
        <v>23</v>
      </c>
      <c r="C3">
        <f>+rojstva!B1</f>
        <v>27</v>
      </c>
      <c r="D3">
        <f>+rojstva!B2</f>
        <v>27</v>
      </c>
    </row>
    <row r="4" spans="2:4" x14ac:dyDescent="0.3">
      <c r="B4" t="s">
        <v>24</v>
      </c>
      <c r="C4">
        <f>+'rd in °'!A6</f>
        <v>9</v>
      </c>
      <c r="D4">
        <f>+'rd in °'!B6</f>
        <v>9</v>
      </c>
    </row>
    <row r="5" spans="2:4" x14ac:dyDescent="0.3">
      <c r="B5" s="24" t="s">
        <v>25</v>
      </c>
      <c r="C5" s="24">
        <f>+odgovor!A6</f>
        <v>9</v>
      </c>
      <c r="D5" s="24">
        <f>+odgovor!B6</f>
        <v>9</v>
      </c>
    </row>
    <row r="6" spans="2:4" x14ac:dyDescent="0.3">
      <c r="C6">
        <f>SUM(C3:C5)</f>
        <v>45</v>
      </c>
      <c r="D6">
        <f>SUM(D3:D5)</f>
        <v>45</v>
      </c>
    </row>
    <row r="8" spans="2:4" ht="16.2" x14ac:dyDescent="0.35">
      <c r="C8" s="25">
        <f>+C6/D6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vrtilnaTabelaRojstva</vt:lpstr>
      <vt:lpstr>rojstva</vt:lpstr>
      <vt:lpstr>rd in °</vt:lpstr>
      <vt:lpstr>odgovor</vt:lpstr>
      <vt:lpstr>ocena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2013-03-28T22:26:19Z</dcterms:created>
  <dcterms:modified xsi:type="dcterms:W3CDTF">2022-03-10T09:37:32Z</dcterms:modified>
</cp:coreProperties>
</file>